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VinFast An Thái\BÁO GIÁ\"/>
    </mc:Choice>
  </mc:AlternateContent>
  <xr:revisionPtr revIDLastSave="0" documentId="13_ncr:1_{AFBD09A8-1477-48E2-9DB1-5C1552A595AA}" xr6:coauthVersionLast="47" xr6:coauthVersionMax="47" xr10:uidLastSave="{00000000-0000-0000-0000-000000000000}"/>
  <bookViews>
    <workbookView xWindow="-110" yWindow="-110" windowWidth="23260" windowHeight="148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G32" i="1"/>
  <c r="F21" i="1"/>
  <c r="F20" i="1"/>
  <c r="G30" i="1" s="1"/>
  <c r="F29" i="1"/>
  <c r="F24" i="1"/>
  <c r="F11" i="1" l="1"/>
  <c r="G28" i="1" s="1"/>
  <c r="G26" i="1"/>
  <c r="F23" i="1" l="1"/>
  <c r="F25" i="1" s="1"/>
  <c r="G29" i="1"/>
  <c r="F31" i="1" s="1"/>
  <c r="G34" i="1"/>
</calcChain>
</file>

<file path=xl/sharedStrings.xml><?xml version="1.0" encoding="utf-8"?>
<sst xmlns="http://schemas.openxmlformats.org/spreadsheetml/2006/main" count="44" uniqueCount="34">
  <si>
    <t>BẢNG DỰ TRÙ CHI PHÍ ĐĂNG KÝ XE</t>
  </si>
  <si>
    <t>Kính gửi:</t>
  </si>
  <si>
    <t>Quý Khách hàng</t>
  </si>
  <si>
    <t>Loại xe:</t>
  </si>
  <si>
    <t>Giá niêm yết</t>
  </si>
  <si>
    <t>Giá bán</t>
  </si>
  <si>
    <t>B. CÁC KHOẢN LỆ PHÍ KHÁC</t>
  </si>
  <si>
    <t>THÀNH TIỀN</t>
  </si>
  <si>
    <t>Lệ phí đăng ký biển số</t>
  </si>
  <si>
    <t>Lệ phí đăng kiểm</t>
  </si>
  <si>
    <t xml:space="preserve">Bảo hiểm trách nhiệm dân sự </t>
  </si>
  <si>
    <t xml:space="preserve">Phí bảo trì đường bộ </t>
  </si>
  <si>
    <t>Dịch vụ đăng kí xe</t>
  </si>
  <si>
    <t>Bảo hiểm vật chất</t>
  </si>
  <si>
    <t>Tổng cộng:</t>
  </si>
  <si>
    <t>🔔</t>
  </si>
  <si>
    <t>Tiền xe</t>
  </si>
  <si>
    <t>Phí đăng ký</t>
  </si>
  <si>
    <t>Phương thức trả góp qua ngân hàng</t>
  </si>
  <si>
    <t>Số tiền vay ngân hàng</t>
  </si>
  <si>
    <t>Số tiền trả trước</t>
  </si>
  <si>
    <t>Tổng cộng trả trước</t>
  </si>
  <si>
    <t xml:space="preserve"> </t>
  </si>
  <si>
    <t>Thời gian vay</t>
  </si>
  <si>
    <t>Số tiền trả hàng tháng</t>
  </si>
  <si>
    <t>Đăng Ký Biển Số Tỉnh</t>
  </si>
  <si>
    <t>Phương thức trả thẳng ( A+B) TP HCM</t>
  </si>
  <si>
    <t>Phương thức trả thẳng ( A+B) Biển Tỉnh</t>
  </si>
  <si>
    <t>A. GIÁ XE                                                                                                                                                           VNĐ</t>
  </si>
  <si>
    <t>VINFAST VF5</t>
  </si>
  <si>
    <t>Lãi suất năm</t>
  </si>
  <si>
    <t>Giảm giá 6%</t>
  </si>
  <si>
    <t>CTKM VIN 2025</t>
  </si>
  <si>
    <t>Hotline: 082.9977.678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</si>
</sst>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_);_(* \(#,##0\);_(* &quot;-&quot;??_);_(@_)"/>
    <numFmt numFmtId="166" formatCode="#,##0\ &quot;₫&quot;"/>
    <numFmt numFmtId="167" formatCode="#,##0;[Red]#,##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NI-Times"/>
    </font>
    <font>
      <b/>
      <sz val="2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b/>
      <sz val="2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sto MT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6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2"/>
      <color rgb="FF0070C0"/>
      <name val="Times New Roman"/>
      <family val="1"/>
      <charset val="163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sz val="12"/>
      <color rgb="FF0070C0"/>
      <name val="Times New Roman"/>
      <family val="1"/>
      <charset val="163"/>
    </font>
    <font>
      <b/>
      <sz val="12"/>
      <color rgb="FF0070C0"/>
      <name val="Times New Roman"/>
      <family val="1"/>
    </font>
    <font>
      <b/>
      <u/>
      <sz val="11"/>
      <color rgb="FF0070C0"/>
      <name val="Times New Roman"/>
      <family val="1"/>
      <charset val="163"/>
    </font>
    <font>
      <b/>
      <sz val="16"/>
      <color rgb="FF0070C0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165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4" borderId="1" xfId="3" applyFont="1" applyFill="1" applyBorder="1" applyAlignment="1">
      <alignment horizontal="left"/>
    </xf>
    <xf numFmtId="0" fontId="13" fillId="4" borderId="1" xfId="3" applyFont="1" applyFill="1" applyBorder="1" applyAlignment="1">
      <alignment horizontal="left"/>
    </xf>
    <xf numFmtId="0" fontId="14" fillId="4" borderId="1" xfId="3" applyFont="1" applyFill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0" fontId="16" fillId="7" borderId="1" xfId="3" applyFont="1" applyFill="1" applyBorder="1"/>
    <xf numFmtId="0" fontId="16" fillId="7" borderId="1" xfId="3" applyFont="1" applyFill="1" applyBorder="1" applyAlignment="1">
      <alignment horizontal="center"/>
    </xf>
    <xf numFmtId="9" fontId="18" fillId="0" borderId="1" xfId="3" applyNumberFormat="1" applyFont="1" applyBorder="1"/>
    <xf numFmtId="0" fontId="5" fillId="6" borderId="1" xfId="3" applyFont="1" applyFill="1" applyBorder="1"/>
    <xf numFmtId="0" fontId="5" fillId="6" borderId="1" xfId="3" applyFont="1" applyFill="1" applyBorder="1" applyAlignment="1">
      <alignment horizontal="center"/>
    </xf>
    <xf numFmtId="0" fontId="4" fillId="6" borderId="1" xfId="3" applyFont="1" applyFill="1" applyBorder="1"/>
    <xf numFmtId="0" fontId="4" fillId="0" borderId="1" xfId="3" applyFont="1" applyBorder="1"/>
    <xf numFmtId="10" fontId="5" fillId="0" borderId="1" xfId="2" applyNumberFormat="1" applyFont="1" applyBorder="1"/>
    <xf numFmtId="0" fontId="18" fillId="0" borderId="1" xfId="3" applyFont="1" applyBorder="1"/>
    <xf numFmtId="0" fontId="5" fillId="0" borderId="0" xfId="3" applyFont="1" applyAlignment="1">
      <alignment vertical="top" wrapText="1"/>
    </xf>
    <xf numFmtId="0" fontId="4" fillId="0" borderId="0" xfId="3" applyFont="1"/>
    <xf numFmtId="0" fontId="20" fillId="0" borderId="5" xfId="0" applyFont="1" applyBorder="1"/>
    <xf numFmtId="0" fontId="9" fillId="0" borderId="1" xfId="0" applyFont="1" applyBorder="1" applyAlignment="1">
      <alignment horizontal="left" vertical="center"/>
    </xf>
    <xf numFmtId="166" fontId="17" fillId="7" borderId="2" xfId="3" applyNumberFormat="1" applyFont="1" applyFill="1" applyBorder="1" applyAlignment="1">
      <alignment horizontal="right"/>
    </xf>
    <xf numFmtId="165" fontId="24" fillId="7" borderId="4" xfId="3" applyNumberFormat="1" applyFont="1" applyFill="1" applyBorder="1" applyAlignment="1">
      <alignment horizontal="right"/>
    </xf>
    <xf numFmtId="167" fontId="5" fillId="0" borderId="1" xfId="3" applyNumberFormat="1" applyFont="1" applyBorder="1"/>
    <xf numFmtId="10" fontId="5" fillId="0" borderId="1" xfId="3" applyNumberFormat="1" applyFont="1" applyBorder="1"/>
    <xf numFmtId="0" fontId="3" fillId="2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right"/>
    </xf>
    <xf numFmtId="165" fontId="4" fillId="5" borderId="4" xfId="1" applyNumberFormat="1" applyFont="1" applyFill="1" applyBorder="1" applyAlignment="1">
      <alignment horizontal="right"/>
    </xf>
    <xf numFmtId="0" fontId="11" fillId="6" borderId="2" xfId="3" applyFont="1" applyFill="1" applyBorder="1" applyAlignment="1">
      <alignment horizontal="center" vertical="center"/>
    </xf>
    <xf numFmtId="0" fontId="11" fillId="6" borderId="3" xfId="3" applyFont="1" applyFill="1" applyBorder="1" applyAlignment="1">
      <alignment horizontal="center" vertical="center"/>
    </xf>
    <xf numFmtId="0" fontId="11" fillId="6" borderId="4" xfId="3" applyFont="1" applyFill="1" applyBorder="1" applyAlignment="1">
      <alignment horizontal="center" vertical="center"/>
    </xf>
    <xf numFmtId="3" fontId="14" fillId="4" borderId="2" xfId="3" applyNumberFormat="1" applyFont="1" applyFill="1" applyBorder="1" applyAlignment="1">
      <alignment horizontal="center"/>
    </xf>
    <xf numFmtId="3" fontId="14" fillId="4" borderId="4" xfId="3" applyNumberFormat="1" applyFont="1" applyFill="1" applyBorder="1" applyAlignment="1">
      <alignment horizontal="center"/>
    </xf>
    <xf numFmtId="0" fontId="23" fillId="3" borderId="1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4" fillId="5" borderId="2" xfId="3" applyFont="1" applyFill="1" applyBorder="1" applyAlignment="1">
      <alignment horizontal="left"/>
    </xf>
    <xf numFmtId="0" fontId="4" fillId="5" borderId="3" xfId="3" applyFont="1" applyFill="1" applyBorder="1" applyAlignment="1">
      <alignment horizontal="left"/>
    </xf>
    <xf numFmtId="0" fontId="4" fillId="5" borderId="4" xfId="3" applyFont="1" applyFill="1" applyBorder="1" applyAlignment="1">
      <alignment horizontal="left"/>
    </xf>
    <xf numFmtId="165" fontId="5" fillId="5" borderId="2" xfId="1" applyNumberFormat="1" applyFont="1" applyFill="1" applyBorder="1" applyAlignment="1">
      <alignment horizontal="center"/>
    </xf>
    <xf numFmtId="165" fontId="5" fillId="5" borderId="4" xfId="1" applyNumberFormat="1" applyFont="1" applyFill="1" applyBorder="1" applyAlignment="1">
      <alignment horizontal="center"/>
    </xf>
    <xf numFmtId="0" fontId="4" fillId="5" borderId="1" xfId="3" applyFont="1" applyFill="1" applyBorder="1" applyAlignment="1">
      <alignment horizontal="left"/>
    </xf>
    <xf numFmtId="165" fontId="5" fillId="5" borderId="1" xfId="1" applyNumberFormat="1" applyFont="1" applyFill="1" applyBorder="1" applyAlignment="1">
      <alignment horizontal="right"/>
    </xf>
    <xf numFmtId="0" fontId="8" fillId="5" borderId="2" xfId="3" applyFont="1" applyFill="1" applyBorder="1" applyAlignment="1">
      <alignment horizontal="center" vertical="center"/>
    </xf>
    <xf numFmtId="0" fontId="8" fillId="5" borderId="3" xfId="3" applyFont="1" applyFill="1" applyBorder="1" applyAlignment="1">
      <alignment horizontal="center" vertical="center"/>
    </xf>
    <xf numFmtId="0" fontId="8" fillId="5" borderId="4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167" fontId="5" fillId="0" borderId="2" xfId="3" applyNumberFormat="1" applyFont="1" applyBorder="1" applyAlignment="1">
      <alignment vertical="center"/>
    </xf>
    <xf numFmtId="167" fontId="5" fillId="0" borderId="4" xfId="3" applyNumberFormat="1" applyFont="1" applyBorder="1" applyAlignment="1">
      <alignment vertical="center"/>
    </xf>
    <xf numFmtId="0" fontId="5" fillId="0" borderId="1" xfId="3" applyFont="1" applyBorder="1" applyAlignment="1">
      <alignment horizontal="left"/>
    </xf>
    <xf numFmtId="167" fontId="5" fillId="0" borderId="1" xfId="3" applyNumberFormat="1" applyFont="1" applyBorder="1" applyAlignment="1">
      <alignment vertical="center"/>
    </xf>
    <xf numFmtId="167" fontId="5" fillId="0" borderId="2" xfId="3" applyNumberFormat="1" applyFont="1" applyBorder="1" applyAlignment="1">
      <alignment horizontal="right" vertical="center"/>
    </xf>
    <xf numFmtId="167" fontId="5" fillId="0" borderId="4" xfId="3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left"/>
    </xf>
    <xf numFmtId="167" fontId="4" fillId="0" borderId="1" xfId="3" applyNumberFormat="1" applyFont="1" applyBorder="1" applyAlignment="1">
      <alignment vertical="center"/>
    </xf>
    <xf numFmtId="0" fontId="18" fillId="0" borderId="1" xfId="3" applyFont="1" applyBorder="1" applyAlignment="1">
      <alignment horizontal="left"/>
    </xf>
    <xf numFmtId="0" fontId="21" fillId="0" borderId="1" xfId="3" applyFont="1" applyBorder="1" applyAlignment="1">
      <alignment horizontal="left"/>
    </xf>
    <xf numFmtId="167" fontId="22" fillId="0" borderId="1" xfId="3" applyNumberFormat="1" applyFont="1" applyBorder="1" applyAlignment="1">
      <alignment horizontal="right" vertical="center"/>
    </xf>
    <xf numFmtId="0" fontId="15" fillId="3" borderId="1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167" fontId="19" fillId="6" borderId="1" xfId="3" applyNumberFormat="1" applyFont="1" applyFill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8" fillId="7" borderId="1" xfId="3" applyFont="1" applyFill="1" applyBorder="1" applyAlignment="1">
      <alignment horizontal="left"/>
    </xf>
    <xf numFmtId="167" fontId="17" fillId="7" borderId="1" xfId="3" applyNumberFormat="1" applyFont="1" applyFill="1" applyBorder="1" applyAlignment="1">
      <alignment horizontal="right"/>
    </xf>
    <xf numFmtId="0" fontId="12" fillId="3" borderId="2" xfId="3" applyFont="1" applyFill="1" applyBorder="1" applyAlignment="1">
      <alignment horizontal="center"/>
    </xf>
    <xf numFmtId="0" fontId="12" fillId="3" borderId="4" xfId="3" applyFont="1" applyFill="1" applyBorder="1" applyAlignment="1">
      <alignment horizontal="center"/>
    </xf>
    <xf numFmtId="0" fontId="6" fillId="3" borderId="1" xfId="3" applyFont="1" applyFill="1" applyBorder="1" applyAlignment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5"/>
  <sheetViews>
    <sheetView tabSelected="1" topLeftCell="A4" workbookViewId="0">
      <selection activeCell="G5" sqref="G5"/>
    </sheetView>
  </sheetViews>
  <sheetFormatPr defaultColWidth="8.83203125" defaultRowHeight="15.5"/>
  <cols>
    <col min="2" max="2" width="7.5" customWidth="1"/>
    <col min="3" max="3" width="11.6640625" customWidth="1"/>
    <col min="5" max="5" width="13.6640625" customWidth="1"/>
    <col min="6" max="6" width="11" customWidth="1"/>
    <col min="7" max="7" width="39" customWidth="1"/>
    <col min="8" max="8" width="5.5" customWidth="1"/>
    <col min="9" max="9" width="32.6640625" customWidth="1"/>
    <col min="10" max="10" width="26.6640625" customWidth="1"/>
    <col min="11" max="11" width="8.83203125" customWidth="1"/>
  </cols>
  <sheetData>
    <row r="3" spans="2:10" ht="27.5">
      <c r="B3" s="27" t="s">
        <v>0</v>
      </c>
      <c r="C3" s="27"/>
      <c r="D3" s="27"/>
      <c r="E3" s="27"/>
      <c r="F3" s="27"/>
      <c r="G3" s="27"/>
    </row>
    <row r="4" spans="2:10">
      <c r="B4" s="28" t="s">
        <v>1</v>
      </c>
      <c r="C4" s="28"/>
      <c r="D4" s="29" t="s">
        <v>2</v>
      </c>
      <c r="E4" s="29"/>
      <c r="F4" s="29"/>
      <c r="G4" s="29"/>
    </row>
    <row r="5" spans="2:10" ht="27.5">
      <c r="B5" s="28" t="s">
        <v>3</v>
      </c>
      <c r="C5" s="28"/>
      <c r="D5" s="75" t="s">
        <v>29</v>
      </c>
      <c r="E5" s="75"/>
      <c r="F5" s="75"/>
      <c r="G5" s="75" t="s">
        <v>33</v>
      </c>
      <c r="I5" s="1"/>
    </row>
    <row r="6" spans="2:10">
      <c r="B6" s="38" t="s">
        <v>28</v>
      </c>
      <c r="C6" s="39"/>
      <c r="D6" s="39"/>
      <c r="E6" s="39"/>
      <c r="F6" s="39"/>
      <c r="G6" s="40"/>
    </row>
    <row r="7" spans="2:10">
      <c r="B7" s="46" t="s">
        <v>4</v>
      </c>
      <c r="C7" s="46"/>
      <c r="D7" s="46"/>
      <c r="E7" s="46"/>
      <c r="F7" s="47">
        <v>529000000</v>
      </c>
      <c r="G7" s="47"/>
    </row>
    <row r="8" spans="2:10">
      <c r="B8" s="46" t="s">
        <v>31</v>
      </c>
      <c r="C8" s="46"/>
      <c r="D8" s="46"/>
      <c r="E8" s="46"/>
      <c r="F8" s="47">
        <f>F7*6%</f>
        <v>31740000</v>
      </c>
      <c r="G8" s="47"/>
    </row>
    <row r="9" spans="2:10" ht="16.75" customHeight="1">
      <c r="B9" s="41" t="s">
        <v>32</v>
      </c>
      <c r="C9" s="42"/>
      <c r="D9" s="42"/>
      <c r="E9" s="43"/>
      <c r="F9" s="44">
        <v>15000000</v>
      </c>
      <c r="G9" s="45"/>
      <c r="H9" s="2"/>
      <c r="I9" s="2"/>
      <c r="J9" s="2"/>
    </row>
    <row r="10" spans="2:10" ht="16.75" customHeight="1">
      <c r="B10" s="41"/>
      <c r="C10" s="42"/>
      <c r="D10" s="42"/>
      <c r="E10" s="43"/>
      <c r="F10" s="44"/>
      <c r="G10" s="45"/>
      <c r="H10" s="2"/>
      <c r="I10" s="2"/>
      <c r="J10" s="2"/>
    </row>
    <row r="11" spans="2:10" ht="18" customHeight="1">
      <c r="B11" s="48" t="s">
        <v>5</v>
      </c>
      <c r="C11" s="49"/>
      <c r="D11" s="49"/>
      <c r="E11" s="50"/>
      <c r="F11" s="30">
        <f>F7-F8-F9-F10</f>
        <v>482260000</v>
      </c>
      <c r="G11" s="31"/>
      <c r="H11" s="3"/>
      <c r="I11" s="22"/>
      <c r="J11" s="4"/>
    </row>
    <row r="12" spans="2:10">
      <c r="B12" s="32"/>
      <c r="C12" s="33"/>
      <c r="D12" s="33"/>
      <c r="E12" s="33"/>
      <c r="F12" s="33"/>
      <c r="G12" s="34"/>
      <c r="H12" s="3"/>
      <c r="I12" s="22"/>
      <c r="J12" s="4"/>
    </row>
    <row r="13" spans="2:10">
      <c r="B13" s="5" t="s">
        <v>6</v>
      </c>
      <c r="C13" s="6"/>
      <c r="D13" s="6"/>
      <c r="E13" s="7"/>
      <c r="F13" s="35" t="s">
        <v>7</v>
      </c>
      <c r="G13" s="36"/>
      <c r="H13" s="3"/>
      <c r="I13" s="22"/>
      <c r="J13" s="4"/>
    </row>
    <row r="14" spans="2:10">
      <c r="B14" s="8">
        <v>2</v>
      </c>
      <c r="C14" s="51" t="s">
        <v>8</v>
      </c>
      <c r="D14" s="52"/>
      <c r="E14" s="53"/>
      <c r="F14" s="54">
        <v>14000000</v>
      </c>
      <c r="G14" s="55"/>
      <c r="I14" s="21"/>
    </row>
    <row r="15" spans="2:10">
      <c r="B15" s="8">
        <v>3</v>
      </c>
      <c r="C15" s="56" t="s">
        <v>9</v>
      </c>
      <c r="D15" s="56"/>
      <c r="E15" s="56"/>
      <c r="F15" s="57">
        <v>140000</v>
      </c>
      <c r="G15" s="57"/>
    </row>
    <row r="16" spans="2:10">
      <c r="B16" s="8">
        <v>4</v>
      </c>
      <c r="C16" s="56" t="s">
        <v>10</v>
      </c>
      <c r="D16" s="56"/>
      <c r="E16" s="56"/>
      <c r="F16" s="57">
        <v>530000</v>
      </c>
      <c r="G16" s="57"/>
    </row>
    <row r="17" spans="2:9">
      <c r="B17" s="8">
        <v>5</v>
      </c>
      <c r="C17" s="51" t="s">
        <v>11</v>
      </c>
      <c r="D17" s="52"/>
      <c r="E17" s="53"/>
      <c r="F17" s="57">
        <v>2160000</v>
      </c>
      <c r="G17" s="57"/>
    </row>
    <row r="18" spans="2:9">
      <c r="B18" s="8">
        <v>6</v>
      </c>
      <c r="C18" s="51" t="s">
        <v>12</v>
      </c>
      <c r="D18" s="52"/>
      <c r="E18" s="53"/>
      <c r="F18" s="58">
        <v>3000000</v>
      </c>
      <c r="G18" s="59"/>
    </row>
    <row r="19" spans="2:9">
      <c r="B19" s="8">
        <v>7</v>
      </c>
      <c r="C19" s="51" t="s">
        <v>13</v>
      </c>
      <c r="D19" s="52"/>
      <c r="E19" s="53"/>
      <c r="F19" s="54"/>
      <c r="G19" s="55"/>
    </row>
    <row r="20" spans="2:9">
      <c r="B20" s="8"/>
      <c r="C20" s="60" t="s">
        <v>14</v>
      </c>
      <c r="D20" s="60"/>
      <c r="E20" s="60"/>
      <c r="F20" s="61">
        <f>SUM(F14:G19)</f>
        <v>19830000</v>
      </c>
      <c r="G20" s="61"/>
    </row>
    <row r="21" spans="2:9">
      <c r="B21" s="8"/>
      <c r="C21" s="62" t="s">
        <v>25</v>
      </c>
      <c r="D21" s="63"/>
      <c r="E21" s="63"/>
      <c r="F21" s="64">
        <f>F15+F16+F17+F18+2000000</f>
        <v>7830000</v>
      </c>
      <c r="G21" s="64"/>
    </row>
    <row r="22" spans="2:9">
      <c r="B22" s="65" t="s">
        <v>26</v>
      </c>
      <c r="C22" s="65"/>
      <c r="D22" s="65"/>
      <c r="E22" s="65"/>
      <c r="F22" s="66"/>
      <c r="G22" s="67"/>
    </row>
    <row r="23" spans="2:9">
      <c r="B23" s="9"/>
      <c r="C23" s="8" t="s">
        <v>15</v>
      </c>
      <c r="D23" s="9" t="s">
        <v>16</v>
      </c>
      <c r="E23" s="9"/>
      <c r="F23" s="69">
        <f>F11</f>
        <v>482260000</v>
      </c>
      <c r="G23" s="70"/>
    </row>
    <row r="24" spans="2:9">
      <c r="B24" s="9"/>
      <c r="C24" s="8" t="s">
        <v>15</v>
      </c>
      <c r="D24" s="9" t="s">
        <v>17</v>
      </c>
      <c r="E24" s="9"/>
      <c r="F24" s="69">
        <f>F20</f>
        <v>19830000</v>
      </c>
      <c r="G24" s="70"/>
    </row>
    <row r="25" spans="2:9" ht="20.5">
      <c r="B25" s="10"/>
      <c r="C25" s="11" t="s">
        <v>15</v>
      </c>
      <c r="D25" s="71" t="s">
        <v>14</v>
      </c>
      <c r="E25" s="71"/>
      <c r="F25" s="72">
        <f>F23+F24</f>
        <v>502090000</v>
      </c>
      <c r="G25" s="72"/>
    </row>
    <row r="26" spans="2:9" ht="20">
      <c r="B26" s="37" t="s">
        <v>27</v>
      </c>
      <c r="C26" s="37"/>
      <c r="D26" s="37"/>
      <c r="E26" s="37"/>
      <c r="F26" s="23"/>
      <c r="G26" s="24">
        <f>F11+F21</f>
        <v>490090000</v>
      </c>
    </row>
    <row r="27" spans="2:9">
      <c r="B27" s="65" t="s">
        <v>18</v>
      </c>
      <c r="C27" s="65"/>
      <c r="D27" s="65"/>
      <c r="E27" s="65"/>
      <c r="F27" s="73"/>
      <c r="G27" s="74"/>
    </row>
    <row r="28" spans="2:9">
      <c r="B28" s="9"/>
      <c r="C28" s="8" t="s">
        <v>15</v>
      </c>
      <c r="D28" s="9" t="s">
        <v>19</v>
      </c>
      <c r="E28" s="9"/>
      <c r="F28" s="12">
        <v>0.8</v>
      </c>
      <c r="G28" s="25">
        <f>F11*F28</f>
        <v>385808000</v>
      </c>
    </row>
    <row r="29" spans="2:9">
      <c r="B29" s="9"/>
      <c r="C29" s="8" t="s">
        <v>15</v>
      </c>
      <c r="D29" s="9" t="s">
        <v>20</v>
      </c>
      <c r="E29" s="9"/>
      <c r="F29" s="12">
        <f>100%-F28</f>
        <v>0.19999999999999996</v>
      </c>
      <c r="G29" s="25">
        <f>F11-G28</f>
        <v>96452000</v>
      </c>
    </row>
    <row r="30" spans="2:9">
      <c r="B30" s="9"/>
      <c r="C30" s="8" t="s">
        <v>15</v>
      </c>
      <c r="D30" s="9" t="s">
        <v>17</v>
      </c>
      <c r="E30" s="9"/>
      <c r="F30" s="9"/>
      <c r="G30" s="25">
        <f>F20</f>
        <v>19830000</v>
      </c>
    </row>
    <row r="31" spans="2:9">
      <c r="B31" s="13"/>
      <c r="C31" s="14"/>
      <c r="D31" s="15" t="s">
        <v>21</v>
      </c>
      <c r="E31" s="15"/>
      <c r="F31" s="68">
        <f>G29+G30</f>
        <v>116282000</v>
      </c>
      <c r="G31" s="68"/>
      <c r="I31" t="s">
        <v>22</v>
      </c>
    </row>
    <row r="32" spans="2:9">
      <c r="B32" s="9"/>
      <c r="C32" s="8" t="s">
        <v>15</v>
      </c>
      <c r="D32" s="16" t="s">
        <v>30</v>
      </c>
      <c r="E32" s="16"/>
      <c r="F32" s="26">
        <v>7.1999999999999995E-2</v>
      </c>
      <c r="G32" s="17">
        <f>7.2%/12</f>
        <v>6.000000000000001E-3</v>
      </c>
    </row>
    <row r="33" spans="2:7">
      <c r="B33" s="9"/>
      <c r="C33" s="8" t="s">
        <v>15</v>
      </c>
      <c r="D33" s="16" t="s">
        <v>23</v>
      </c>
      <c r="E33" s="16"/>
      <c r="F33" s="9"/>
      <c r="G33" s="18">
        <v>96</v>
      </c>
    </row>
    <row r="34" spans="2:7">
      <c r="B34" s="9"/>
      <c r="C34" s="8" t="s">
        <v>15</v>
      </c>
      <c r="D34" s="16" t="s">
        <v>24</v>
      </c>
      <c r="E34" s="16"/>
      <c r="F34" s="9"/>
      <c r="G34" s="25">
        <f>(G28/G33)+(G32*G28)</f>
        <v>6333681.333333334</v>
      </c>
    </row>
    <row r="35" spans="2:7">
      <c r="B35" s="19"/>
      <c r="C35" s="19"/>
      <c r="D35" s="19"/>
      <c r="E35" s="19"/>
      <c r="F35" s="19"/>
      <c r="G35" s="19"/>
    </row>
    <row r="36" spans="2:7">
      <c r="B36" s="19"/>
      <c r="C36" s="19"/>
      <c r="D36" s="19"/>
      <c r="E36" s="19"/>
      <c r="F36" s="19"/>
      <c r="G36" s="19"/>
    </row>
    <row r="37" spans="2:7">
      <c r="B37" s="19"/>
      <c r="C37" s="19"/>
      <c r="D37" s="19"/>
      <c r="E37" s="19"/>
      <c r="F37" s="19"/>
      <c r="G37" s="19"/>
    </row>
    <row r="38" spans="2:7">
      <c r="B38" s="19"/>
      <c r="C38" s="19"/>
      <c r="D38" s="19"/>
      <c r="E38" s="19"/>
      <c r="F38" s="19"/>
      <c r="G38" s="19"/>
    </row>
    <row r="39" spans="2:7">
      <c r="B39" s="19"/>
      <c r="C39" s="19"/>
      <c r="D39" s="19"/>
      <c r="E39" s="19"/>
      <c r="F39" s="19"/>
      <c r="G39" s="19"/>
    </row>
    <row r="40" spans="2:7">
      <c r="B40" s="19"/>
      <c r="C40" s="19"/>
      <c r="D40" s="19"/>
      <c r="E40" s="19"/>
      <c r="F40" s="19"/>
      <c r="G40" s="19"/>
    </row>
    <row r="41" spans="2:7">
      <c r="B41" s="19"/>
      <c r="C41" s="19"/>
      <c r="D41" s="19"/>
      <c r="E41" s="19"/>
      <c r="F41" s="19"/>
      <c r="G41" s="19"/>
    </row>
    <row r="42" spans="2:7">
      <c r="B42" s="19"/>
      <c r="C42" s="19"/>
      <c r="D42" s="19"/>
      <c r="E42" s="19"/>
      <c r="F42" s="19"/>
      <c r="G42" s="19"/>
    </row>
    <row r="43" spans="2:7">
      <c r="B43" s="19"/>
      <c r="C43" s="19"/>
      <c r="D43" s="19"/>
      <c r="E43" s="19"/>
      <c r="F43" s="19"/>
      <c r="G43" s="19"/>
    </row>
    <row r="44" spans="2:7">
      <c r="B44" s="19"/>
      <c r="C44" s="19"/>
      <c r="D44" s="19"/>
      <c r="E44" s="19"/>
      <c r="F44" s="19"/>
      <c r="G44" s="19"/>
    </row>
    <row r="45" spans="2:7">
      <c r="B45" s="20"/>
      <c r="C45" s="20"/>
      <c r="D45" s="20"/>
      <c r="E45" s="20"/>
      <c r="F45" s="20"/>
      <c r="G45" s="20"/>
    </row>
  </sheetData>
  <mergeCells count="43">
    <mergeCell ref="C21:E21"/>
    <mergeCell ref="F21:G21"/>
    <mergeCell ref="B22:E22"/>
    <mergeCell ref="F22:G22"/>
    <mergeCell ref="F31:G31"/>
    <mergeCell ref="F23:G23"/>
    <mergeCell ref="F24:G24"/>
    <mergeCell ref="D25:E25"/>
    <mergeCell ref="F25:G25"/>
    <mergeCell ref="B27:E27"/>
    <mergeCell ref="F27:G27"/>
    <mergeCell ref="C18:E18"/>
    <mergeCell ref="F18:G18"/>
    <mergeCell ref="C19:E19"/>
    <mergeCell ref="F19:G19"/>
    <mergeCell ref="C20:E20"/>
    <mergeCell ref="F20:G20"/>
    <mergeCell ref="C15:E15"/>
    <mergeCell ref="F15:G15"/>
    <mergeCell ref="C16:E16"/>
    <mergeCell ref="F16:G16"/>
    <mergeCell ref="C17:E17"/>
    <mergeCell ref="F17:G17"/>
    <mergeCell ref="F11:G11"/>
    <mergeCell ref="B12:G12"/>
    <mergeCell ref="F13:G13"/>
    <mergeCell ref="B26:E26"/>
    <mergeCell ref="B6:G6"/>
    <mergeCell ref="B10:E10"/>
    <mergeCell ref="F10:G10"/>
    <mergeCell ref="B7:E7"/>
    <mergeCell ref="F7:G7"/>
    <mergeCell ref="B8:E8"/>
    <mergeCell ref="F8:G8"/>
    <mergeCell ref="B9:E9"/>
    <mergeCell ref="F9:G9"/>
    <mergeCell ref="B11:E11"/>
    <mergeCell ref="C14:E14"/>
    <mergeCell ref="F14:G14"/>
    <mergeCell ref="B3:G3"/>
    <mergeCell ref="B4:C4"/>
    <mergeCell ref="D4:G4"/>
    <mergeCell ref="B5:C5"/>
  </mergeCells>
  <pageMargins left="0.75" right="0.75" top="1" bottom="1" header="0.5" footer="0.5"/>
  <pageSetup paperSize="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Binh Bui</cp:lastModifiedBy>
  <dcterms:created xsi:type="dcterms:W3CDTF">2025-11-21T02:24:16Z</dcterms:created>
  <dcterms:modified xsi:type="dcterms:W3CDTF">2026-02-06T02:47:24Z</dcterms:modified>
</cp:coreProperties>
</file>