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inFast An Thái\BÁO GIÁ\"/>
    </mc:Choice>
  </mc:AlternateContent>
  <xr:revisionPtr revIDLastSave="0" documentId="13_ncr:1_{D00F3A6C-7732-49C4-ACB0-5CCB09B224C6}" xr6:coauthVersionLast="47" xr6:coauthVersionMax="47" xr10:uidLastSave="{00000000-0000-0000-0000-000000000000}"/>
  <bookViews>
    <workbookView xWindow="-110" yWindow="-110" windowWidth="23260" windowHeight="14860" xr2:uid="{046B4475-B943-47B8-9180-DC9710F43AA2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1" l="1"/>
  <c r="F47" i="1"/>
  <c r="G64" i="1"/>
  <c r="G68" i="1"/>
  <c r="G70" i="1"/>
  <c r="G65" i="1"/>
  <c r="F57" i="1"/>
  <c r="G66" i="1"/>
  <c r="F67" i="1"/>
  <c r="F65" i="1"/>
  <c r="F60" i="1"/>
  <c r="F61" i="1"/>
  <c r="F62" i="1"/>
  <c r="M7" i="1"/>
  <c r="M10" i="1"/>
  <c r="N27" i="1"/>
  <c r="N31" i="1"/>
  <c r="N33" i="1"/>
  <c r="F7" i="1"/>
  <c r="F10" i="1"/>
  <c r="G27" i="1"/>
  <c r="G31" i="1"/>
  <c r="G33" i="1"/>
  <c r="N28" i="1"/>
  <c r="M20" i="1"/>
  <c r="N29" i="1"/>
  <c r="M30" i="1"/>
  <c r="G28" i="1"/>
  <c r="F20" i="1"/>
  <c r="G29" i="1"/>
  <c r="F30" i="1"/>
  <c r="M28" i="1"/>
  <c r="F28" i="1"/>
  <c r="M23" i="1"/>
  <c r="M24" i="1"/>
  <c r="M25" i="1"/>
  <c r="F23" i="1"/>
  <c r="F24" i="1"/>
  <c r="F25" i="1"/>
</calcChain>
</file>

<file path=xl/sharedStrings.xml><?xml version="1.0" encoding="utf-8"?>
<sst xmlns="http://schemas.openxmlformats.org/spreadsheetml/2006/main" count="141" uniqueCount="44">
  <si>
    <t>BẢNG DỰ TRÙ CHI PHÍ ĐĂNG KÝ XE</t>
  </si>
  <si>
    <t>Kính gửi:</t>
  </si>
  <si>
    <t>Quý Khách hàng</t>
  </si>
  <si>
    <t>STT</t>
  </si>
  <si>
    <t xml:space="preserve">MÀU XE. ĐẶT BIỆT </t>
  </si>
  <si>
    <t>GIÁ</t>
  </si>
  <si>
    <t>Loại xe:</t>
  </si>
  <si>
    <t>VINFAST VF8 - ECO</t>
  </si>
  <si>
    <t>VINFAST VF8 - PLUS</t>
  </si>
  <si>
    <r>
      <t xml:space="preserve">Xanh lá nhạt </t>
    </r>
    <r>
      <rPr>
        <i/>
        <sz val="12"/>
        <color rgb="FF000000"/>
        <rFont val="Times New Roman"/>
        <family val="1"/>
      </rPr>
      <t>(Urban Mint)</t>
    </r>
    <r>
      <rPr>
        <sz val="12"/>
        <color rgb="FF000000"/>
        <rFont val="Times New Roman"/>
        <family val="1"/>
      </rPr>
      <t> </t>
    </r>
  </si>
  <si>
    <t>12.000000đ</t>
  </si>
  <si>
    <t>A. GIÁ XE</t>
  </si>
  <si>
    <r>
      <t xml:space="preserve">Bạc </t>
    </r>
    <r>
      <rPr>
        <i/>
        <sz val="12"/>
        <color rgb="FF000000"/>
        <rFont val="Times New Roman"/>
        <family val="1"/>
      </rPr>
      <t>(Desat Silver)</t>
    </r>
    <r>
      <rPr>
        <sz val="12"/>
        <color rgb="FF000000"/>
        <rFont val="Times New Roman"/>
        <family val="1"/>
      </rPr>
      <t> </t>
    </r>
  </si>
  <si>
    <t>Giá niêm yết</t>
  </si>
  <si>
    <t>Trắng (Infinity Blanc) + Nóc xám </t>
  </si>
  <si>
    <t>Giảm giá 4%</t>
  </si>
  <si>
    <t>Đen (Jet Black) + Nóc đồng </t>
  </si>
  <si>
    <t>CTKM T12</t>
  </si>
  <si>
    <t>CS tháng 12</t>
  </si>
  <si>
    <t>Đỏ (Crimson Red) + Nóc đồng </t>
  </si>
  <si>
    <t>Giá bán</t>
  </si>
  <si>
    <t>Xám (Zenith Grey) + Nóc bạc </t>
  </si>
  <si>
    <t>B. CÁC KHOẢN LỆ PHÍ KHÁC</t>
  </si>
  <si>
    <t>THÀNH TIỀN</t>
  </si>
  <si>
    <t xml:space="preserve">Lệ phí trước bạ </t>
  </si>
  <si>
    <t>Lệ phí đăng ký biển số</t>
  </si>
  <si>
    <t>Lệ phí đăng kiểm</t>
  </si>
  <si>
    <t xml:space="preserve">Bảo hiểm trách nhiệm dân sự </t>
  </si>
  <si>
    <t xml:space="preserve">Phí bảo trì đường bộ </t>
  </si>
  <si>
    <t>Dịch vụ đăng kí xe</t>
  </si>
  <si>
    <t>Bảo hiểm vật chất</t>
  </si>
  <si>
    <t>Tổng cộng:</t>
  </si>
  <si>
    <t>Phương thức trả thẳng ( A+B)</t>
  </si>
  <si>
    <t>🔔</t>
  </si>
  <si>
    <t>Tiền xe</t>
  </si>
  <si>
    <t>Phí đăng ký</t>
  </si>
  <si>
    <t>Phương thức trả góp qua ngân hàng</t>
  </si>
  <si>
    <t>Số tiền vay ngân hàng</t>
  </si>
  <si>
    <t>Số tiền trả trước</t>
  </si>
  <si>
    <t>Tổng cộng trả trước</t>
  </si>
  <si>
    <t>Lãi suất 1 tháng</t>
  </si>
  <si>
    <t>Thời gian vay</t>
  </si>
  <si>
    <t>Số tiền trả hàng tháng</t>
  </si>
  <si>
    <t>VINFAST VF8 - ECO ( Nâng cao)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</si>
</sst>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\ &quot;₫&quot;_-;\-* #,##0\ &quot;₫&quot;_-;_-* &quot;-&quot;\ &quot;₫&quot;_-;_-@_-"/>
    <numFmt numFmtId="166" formatCode="#,##0\ &quot;₫&quot;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VNI-Times"/>
    </font>
    <font>
      <b/>
      <sz val="16"/>
      <name val="Times New Roman"/>
      <family val="1"/>
      <charset val="163"/>
    </font>
    <font>
      <b/>
      <sz val="12"/>
      <name val="Times New Roman"/>
      <family val="1"/>
    </font>
    <font>
      <b/>
      <sz val="16"/>
      <color theme="1"/>
      <name val="Calibri"/>
      <family val="2"/>
      <scheme val="minor"/>
    </font>
    <font>
      <b/>
      <sz val="18"/>
      <color rgb="FFFF0000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1"/>
      <color theme="1"/>
      <name val="Calisto MT"/>
      <family val="1"/>
    </font>
    <font>
      <b/>
      <u/>
      <sz val="12"/>
      <name val="Times New Roman"/>
      <family val="1"/>
    </font>
    <font>
      <sz val="12"/>
      <name val="Times New Roman"/>
      <family val="1"/>
      <charset val="163"/>
    </font>
    <font>
      <sz val="12"/>
      <color theme="1"/>
      <name val="Times New Roman"/>
      <family val="1"/>
    </font>
    <font>
      <u/>
      <sz val="12"/>
      <name val="Times New Roman"/>
      <family val="1"/>
      <charset val="163"/>
    </font>
    <font>
      <b/>
      <u/>
      <sz val="12"/>
      <name val="Times New Roman"/>
      <family val="1"/>
      <charset val="163"/>
    </font>
    <font>
      <b/>
      <u/>
      <sz val="10"/>
      <name val="Times New Roman"/>
      <family val="1"/>
      <charset val="163"/>
    </font>
    <font>
      <b/>
      <sz val="10"/>
      <name val="Times New Roman"/>
      <family val="1"/>
      <charset val="163"/>
    </font>
    <font>
      <b/>
      <sz val="12"/>
      <name val="Times New Roman"/>
      <family val="1"/>
      <charset val="163"/>
    </font>
    <font>
      <sz val="12"/>
      <name val="Times New Roman"/>
      <family val="1"/>
    </font>
    <font>
      <b/>
      <u/>
      <sz val="11"/>
      <name val="Times New Roman"/>
      <family val="1"/>
      <charset val="163"/>
    </font>
    <font>
      <b/>
      <sz val="12"/>
      <color rgb="FFFF0000"/>
      <name val="Times New Roman"/>
      <family val="1"/>
      <charset val="163"/>
    </font>
    <font>
      <b/>
      <u/>
      <sz val="11"/>
      <name val="Times New Roman"/>
      <family val="1"/>
    </font>
    <font>
      <sz val="12"/>
      <color rgb="FF0070C0"/>
      <name val="Times New Roman"/>
      <family val="1"/>
      <charset val="163"/>
    </font>
    <font>
      <b/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68">
    <xf numFmtId="0" fontId="0" fillId="0" borderId="0" xfId="0"/>
    <xf numFmtId="0" fontId="2" fillId="0" borderId="0" xfId="0" applyFont="1"/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64" fontId="12" fillId="2" borderId="2" xfId="1" applyNumberFormat="1" applyFont="1" applyFill="1" applyBorder="1" applyAlignment="1">
      <alignment horizontal="right"/>
    </xf>
    <xf numFmtId="164" fontId="12" fillId="2" borderId="4" xfId="1" applyNumberFormat="1" applyFont="1" applyFill="1" applyBorder="1" applyAlignment="1">
      <alignment horizontal="right"/>
    </xf>
    <xf numFmtId="164" fontId="12" fillId="2" borderId="2" xfId="1" applyNumberFormat="1" applyFont="1" applyFill="1" applyBorder="1" applyAlignment="1">
      <alignment horizontal="center"/>
    </xf>
    <xf numFmtId="164" fontId="12" fillId="2" borderId="4" xfId="1" applyNumberFormat="1" applyFont="1" applyFill="1" applyBorder="1" applyAlignment="1">
      <alignment horizontal="center"/>
    </xf>
    <xf numFmtId="0" fontId="15" fillId="4" borderId="1" xfId="3" applyFont="1" applyFill="1" applyBorder="1" applyAlignment="1">
      <alignment horizontal="left"/>
    </xf>
    <xf numFmtId="0" fontId="16" fillId="4" borderId="1" xfId="3" applyFont="1" applyFill="1" applyBorder="1" applyAlignment="1">
      <alignment horizontal="left"/>
    </xf>
    <xf numFmtId="0" fontId="17" fillId="4" borderId="1" xfId="3" applyFont="1" applyFill="1" applyBorder="1" applyAlignment="1">
      <alignment horizontal="left"/>
    </xf>
    <xf numFmtId="0" fontId="12" fillId="0" borderId="1" xfId="3" applyFont="1" applyBorder="1" applyAlignment="1">
      <alignment horizontal="center"/>
    </xf>
    <xf numFmtId="0" fontId="19" fillId="0" borderId="1" xfId="3" applyFont="1" applyBorder="1" applyAlignment="1">
      <alignment horizontal="center"/>
    </xf>
    <xf numFmtId="0" fontId="12" fillId="0" borderId="1" xfId="3" applyFont="1" applyBorder="1"/>
    <xf numFmtId="0" fontId="12" fillId="5" borderId="1" xfId="3" applyFont="1" applyFill="1" applyBorder="1"/>
    <xf numFmtId="0" fontId="12" fillId="5" borderId="1" xfId="3" applyFont="1" applyFill="1" applyBorder="1" applyAlignment="1">
      <alignment horizontal="center"/>
    </xf>
    <xf numFmtId="9" fontId="23" fillId="0" borderId="1" xfId="3" applyNumberFormat="1" applyFont="1" applyBorder="1"/>
    <xf numFmtId="166" fontId="12" fillId="0" borderId="1" xfId="3" applyNumberFormat="1" applyFont="1" applyBorder="1"/>
    <xf numFmtId="0" fontId="18" fillId="5" borderId="1" xfId="3" applyFont="1" applyFill="1" applyBorder="1"/>
    <xf numFmtId="0" fontId="18" fillId="0" borderId="1" xfId="3" applyFont="1" applyBorder="1"/>
    <xf numFmtId="10" fontId="12" fillId="0" borderId="1" xfId="2" applyNumberFormat="1" applyFont="1" applyBorder="1"/>
    <xf numFmtId="0" fontId="23" fillId="0" borderId="1" xfId="3" applyFont="1" applyBorder="1"/>
    <xf numFmtId="166" fontId="24" fillId="5" borderId="1" xfId="3" applyNumberFormat="1" applyFont="1" applyFill="1" applyBorder="1" applyAlignment="1">
      <alignment horizontal="right"/>
    </xf>
    <xf numFmtId="3" fontId="12" fillId="0" borderId="1" xfId="3" applyNumberFormat="1" applyFont="1" applyBorder="1" applyAlignment="1">
      <alignment horizontal="right"/>
    </xf>
    <xf numFmtId="0" fontId="12" fillId="0" borderId="1" xfId="3" applyFont="1" applyBorder="1" applyAlignment="1">
      <alignment horizontal="right"/>
    </xf>
    <xf numFmtId="0" fontId="18" fillId="5" borderId="1" xfId="3" applyFont="1" applyFill="1" applyBorder="1" applyAlignment="1">
      <alignment horizontal="left"/>
    </xf>
    <xf numFmtId="166" fontId="21" fillId="5" borderId="1" xfId="3" applyNumberFormat="1" applyFont="1" applyFill="1" applyBorder="1" applyAlignment="1">
      <alignment horizontal="right"/>
    </xf>
    <xf numFmtId="0" fontId="21" fillId="5" borderId="1" xfId="3" applyFont="1" applyFill="1" applyBorder="1" applyAlignment="1">
      <alignment horizontal="right"/>
    </xf>
    <xf numFmtId="0" fontId="22" fillId="3" borderId="1" xfId="3" applyFont="1" applyFill="1" applyBorder="1" applyAlignment="1">
      <alignment horizontal="center"/>
    </xf>
    <xf numFmtId="0" fontId="15" fillId="3" borderId="2" xfId="3" applyFont="1" applyFill="1" applyBorder="1" applyAlignment="1">
      <alignment horizontal="center"/>
    </xf>
    <xf numFmtId="0" fontId="15" fillId="3" borderId="4" xfId="3" applyFont="1" applyFill="1" applyBorder="1" applyAlignment="1">
      <alignment horizontal="center"/>
    </xf>
    <xf numFmtId="0" fontId="18" fillId="0" borderId="1" xfId="3" applyFont="1" applyBorder="1" applyAlignment="1">
      <alignment horizontal="left"/>
    </xf>
    <xf numFmtId="166" fontId="18" fillId="0" borderId="1" xfId="3" applyNumberFormat="1" applyFont="1" applyBorder="1" applyAlignment="1">
      <alignment vertical="center"/>
    </xf>
    <xf numFmtId="0" fontId="19" fillId="0" borderId="1" xfId="3" applyFont="1" applyBorder="1" applyAlignment="1">
      <alignment horizontal="center"/>
    </xf>
    <xf numFmtId="0" fontId="11" fillId="0" borderId="1" xfId="3" applyFont="1" applyBorder="1" applyAlignment="1">
      <alignment horizontal="center"/>
    </xf>
    <xf numFmtId="166" fontId="19" fillId="0" borderId="1" xfId="3" applyNumberFormat="1" applyFont="1" applyBorder="1" applyAlignment="1">
      <alignment horizontal="center" vertical="center"/>
    </xf>
    <xf numFmtId="0" fontId="20" fillId="3" borderId="1" xfId="3" applyFont="1" applyFill="1" applyBorder="1" applyAlignment="1">
      <alignment horizontal="center"/>
    </xf>
    <xf numFmtId="0" fontId="12" fillId="3" borderId="2" xfId="3" applyFont="1" applyFill="1" applyBorder="1" applyAlignment="1">
      <alignment horizontal="center"/>
    </xf>
    <xf numFmtId="0" fontId="12" fillId="3" borderId="4" xfId="3" applyFont="1" applyFill="1" applyBorder="1" applyAlignment="1">
      <alignment horizontal="center"/>
    </xf>
    <xf numFmtId="0" fontId="12" fillId="0" borderId="1" xfId="3" applyFont="1" applyBorder="1" applyAlignment="1">
      <alignment horizontal="left"/>
    </xf>
    <xf numFmtId="166" fontId="12" fillId="0" borderId="1" xfId="3" applyNumberFormat="1" applyFont="1" applyBorder="1" applyAlignment="1">
      <alignment vertical="center"/>
    </xf>
    <xf numFmtId="166" fontId="12" fillId="0" borderId="1" xfId="3" applyNumberFormat="1" applyFont="1" applyBorder="1" applyAlignment="1">
      <alignment horizontal="right" vertical="center"/>
    </xf>
    <xf numFmtId="165" fontId="12" fillId="0" borderId="1" xfId="3" applyNumberFormat="1" applyFont="1" applyBorder="1" applyAlignment="1">
      <alignment vertical="center"/>
    </xf>
    <xf numFmtId="0" fontId="12" fillId="2" borderId="2" xfId="3" applyFont="1" applyFill="1" applyBorder="1" applyAlignment="1">
      <alignment horizontal="center"/>
    </xf>
    <xf numFmtId="0" fontId="12" fillId="2" borderId="3" xfId="3" applyFont="1" applyFill="1" applyBorder="1" applyAlignment="1">
      <alignment horizontal="center"/>
    </xf>
    <xf numFmtId="0" fontId="12" fillId="2" borderId="4" xfId="3" applyFont="1" applyFill="1" applyBorder="1" applyAlignment="1">
      <alignment horizontal="center"/>
    </xf>
    <xf numFmtId="0" fontId="5" fillId="2" borderId="1" xfId="3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right"/>
    </xf>
    <xf numFmtId="0" fontId="5" fillId="5" borderId="2" xfId="3" applyFont="1" applyFill="1" applyBorder="1" applyAlignment="1">
      <alignment horizontal="center" vertical="center"/>
    </xf>
    <xf numFmtId="0" fontId="14" fillId="5" borderId="3" xfId="3" applyFont="1" applyFill="1" applyBorder="1" applyAlignment="1">
      <alignment horizontal="center" vertical="center"/>
    </xf>
    <xf numFmtId="0" fontId="14" fillId="5" borderId="4" xfId="3" applyFont="1" applyFill="1" applyBorder="1" applyAlignment="1">
      <alignment horizontal="center" vertical="center"/>
    </xf>
    <xf numFmtId="3" fontId="17" fillId="4" borderId="1" xfId="3" applyNumberFormat="1" applyFont="1" applyFill="1" applyBorder="1" applyAlignment="1">
      <alignment horizontal="center"/>
    </xf>
    <xf numFmtId="0" fontId="12" fillId="2" borderId="1" xfId="3" applyFont="1" applyFill="1" applyBorder="1" applyAlignment="1">
      <alignment horizontal="center"/>
    </xf>
    <xf numFmtId="164" fontId="12" fillId="2" borderId="1" xfId="1" applyNumberFormat="1" applyFont="1" applyFill="1" applyBorder="1" applyAlignment="1">
      <alignment horizontal="right"/>
    </xf>
    <xf numFmtId="164" fontId="12" fillId="2" borderId="2" xfId="1" applyNumberFormat="1" applyFont="1" applyFill="1" applyBorder="1" applyAlignment="1">
      <alignment horizontal="center"/>
    </xf>
    <xf numFmtId="164" fontId="12" fillId="2" borderId="4" xfId="1" applyNumberFormat="1" applyFont="1" applyFill="1" applyBorder="1" applyAlignment="1">
      <alignment horizontal="center"/>
    </xf>
    <xf numFmtId="0" fontId="4" fillId="2" borderId="1" xfId="3" applyFont="1" applyFill="1" applyBorder="1" applyAlignment="1">
      <alignment horizontal="center" vertical="center"/>
    </xf>
    <xf numFmtId="0" fontId="5" fillId="3" borderId="1" xfId="3" applyFont="1" applyFill="1" applyBorder="1" applyAlignment="1">
      <alignment horizontal="left"/>
    </xf>
    <xf numFmtId="0" fontId="7" fillId="3" borderId="1" xfId="3" applyFont="1" applyFill="1" applyBorder="1" applyAlignment="1">
      <alignment horizontal="center"/>
    </xf>
    <xf numFmtId="0" fontId="11" fillId="4" borderId="2" xfId="3" applyFont="1" applyFill="1" applyBorder="1" applyAlignment="1">
      <alignment horizontal="left"/>
    </xf>
    <xf numFmtId="0" fontId="11" fillId="4" borderId="3" xfId="3" applyFont="1" applyFill="1" applyBorder="1" applyAlignment="1">
      <alignment horizontal="left"/>
    </xf>
    <xf numFmtId="0" fontId="11" fillId="4" borderId="4" xfId="3" applyFont="1" applyFill="1" applyBorder="1" applyAlignment="1">
      <alignment horizontal="left"/>
    </xf>
    <xf numFmtId="0" fontId="14" fillId="5" borderId="2" xfId="3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3483036D-4C96-4FF7-80E7-6E248976913D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1FF34-BA27-4B50-9F4F-C8850A3F8AA6}">
  <dimension ref="A1:R70"/>
  <sheetViews>
    <sheetView tabSelected="1" topLeftCell="A7" workbookViewId="0">
      <selection activeCell="M17" sqref="M17:N17"/>
    </sheetView>
  </sheetViews>
  <sheetFormatPr defaultColWidth="11.1796875" defaultRowHeight="14.5"/>
  <cols>
    <col min="2" max="2" width="11.26953125" bestFit="1" customWidth="1"/>
    <col min="6" max="6" width="11.26953125" bestFit="1" customWidth="1"/>
    <col min="7" max="7" width="19.36328125" customWidth="1"/>
    <col min="9" max="9" width="11.26953125" bestFit="1" customWidth="1"/>
    <col min="13" max="13" width="11.26953125" bestFit="1" customWidth="1"/>
    <col min="14" max="14" width="13.453125" bestFit="1" customWidth="1"/>
    <col min="16" max="16" width="5.81640625" customWidth="1"/>
    <col min="17" max="17" width="38.81640625" customWidth="1"/>
    <col min="18" max="18" width="19.1796875" customWidth="1"/>
  </cols>
  <sheetData>
    <row r="1" spans="1: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8" ht="20">
      <c r="A2" s="1"/>
      <c r="B2" s="61" t="s">
        <v>0</v>
      </c>
      <c r="C2" s="61"/>
      <c r="D2" s="61"/>
      <c r="E2" s="61"/>
      <c r="F2" s="61"/>
      <c r="G2" s="61"/>
      <c r="H2" s="1"/>
      <c r="I2" s="61" t="s">
        <v>0</v>
      </c>
      <c r="J2" s="61"/>
      <c r="K2" s="61"/>
      <c r="L2" s="61"/>
      <c r="M2" s="61"/>
      <c r="N2" s="61"/>
      <c r="O2" s="1"/>
    </row>
    <row r="3" spans="1:18" ht="21">
      <c r="A3" s="1"/>
      <c r="B3" s="62" t="s">
        <v>1</v>
      </c>
      <c r="C3" s="62"/>
      <c r="D3" s="62" t="s">
        <v>2</v>
      </c>
      <c r="E3" s="62"/>
      <c r="F3" s="62"/>
      <c r="G3" s="62"/>
      <c r="H3" s="1"/>
      <c r="I3" s="62" t="s">
        <v>1</v>
      </c>
      <c r="J3" s="62"/>
      <c r="K3" s="62" t="s">
        <v>2</v>
      </c>
      <c r="L3" s="62"/>
      <c r="M3" s="62"/>
      <c r="N3" s="62"/>
      <c r="O3" s="1"/>
      <c r="P3" s="2" t="s">
        <v>3</v>
      </c>
      <c r="Q3" s="2" t="s">
        <v>4</v>
      </c>
      <c r="R3" s="2" t="s">
        <v>5</v>
      </c>
    </row>
    <row r="4" spans="1:18" ht="22.5">
      <c r="A4" s="1"/>
      <c r="B4" s="62" t="s">
        <v>6</v>
      </c>
      <c r="C4" s="62"/>
      <c r="D4" s="63" t="s">
        <v>7</v>
      </c>
      <c r="E4" s="63"/>
      <c r="F4" s="63"/>
      <c r="G4" s="63"/>
      <c r="H4" s="1"/>
      <c r="I4" s="62" t="s">
        <v>6</v>
      </c>
      <c r="J4" s="62"/>
      <c r="K4" s="63" t="s">
        <v>8</v>
      </c>
      <c r="L4" s="63"/>
      <c r="M4" s="63"/>
      <c r="N4" s="63"/>
      <c r="O4" s="1"/>
      <c r="P4" s="3">
        <v>1</v>
      </c>
      <c r="Q4" s="4" t="s">
        <v>9</v>
      </c>
      <c r="R4" s="5" t="s">
        <v>10</v>
      </c>
    </row>
    <row r="5" spans="1:18" ht="15.5">
      <c r="A5" s="1"/>
      <c r="B5" s="64" t="s">
        <v>11</v>
      </c>
      <c r="C5" s="65"/>
      <c r="D5" s="65"/>
      <c r="E5" s="65"/>
      <c r="F5" s="65"/>
      <c r="G5" s="66"/>
      <c r="H5" s="1"/>
      <c r="I5" s="64" t="s">
        <v>11</v>
      </c>
      <c r="J5" s="65"/>
      <c r="K5" s="65"/>
      <c r="L5" s="65"/>
      <c r="M5" s="65"/>
      <c r="N5" s="66"/>
      <c r="O5" s="1"/>
      <c r="P5" s="3">
        <v>2</v>
      </c>
      <c r="Q5" s="4" t="s">
        <v>12</v>
      </c>
      <c r="R5" s="5" t="s">
        <v>10</v>
      </c>
    </row>
    <row r="6" spans="1:18" ht="15.5">
      <c r="A6" s="1"/>
      <c r="B6" s="57" t="s">
        <v>13</v>
      </c>
      <c r="C6" s="57"/>
      <c r="D6" s="57"/>
      <c r="E6" s="57"/>
      <c r="F6" s="58">
        <v>1019000000</v>
      </c>
      <c r="G6" s="58"/>
      <c r="H6" s="1"/>
      <c r="I6" s="57" t="s">
        <v>13</v>
      </c>
      <c r="J6" s="57"/>
      <c r="K6" s="57"/>
      <c r="L6" s="57"/>
      <c r="M6" s="58">
        <v>1199000000</v>
      </c>
      <c r="N6" s="58"/>
      <c r="O6" s="1"/>
      <c r="P6" s="3">
        <v>3</v>
      </c>
      <c r="Q6" s="6" t="s">
        <v>14</v>
      </c>
      <c r="R6" s="5" t="s">
        <v>10</v>
      </c>
    </row>
    <row r="7" spans="1:18" ht="15.5">
      <c r="A7" s="1"/>
      <c r="B7" s="57" t="s">
        <v>15</v>
      </c>
      <c r="C7" s="57"/>
      <c r="D7" s="57"/>
      <c r="E7" s="57"/>
      <c r="F7" s="58">
        <f>F6*4%</f>
        <v>40760000</v>
      </c>
      <c r="G7" s="58"/>
      <c r="H7" s="1"/>
      <c r="I7" s="57" t="s">
        <v>15</v>
      </c>
      <c r="J7" s="57"/>
      <c r="K7" s="57"/>
      <c r="L7" s="57"/>
      <c r="M7" s="58">
        <f>M6*4%</f>
        <v>47960000</v>
      </c>
      <c r="N7" s="58"/>
      <c r="O7" s="1"/>
      <c r="P7" s="3">
        <v>4</v>
      </c>
      <c r="Q7" s="7" t="s">
        <v>16</v>
      </c>
      <c r="R7" s="8" t="s">
        <v>10</v>
      </c>
    </row>
    <row r="8" spans="1:18" ht="15.5">
      <c r="A8" s="1"/>
      <c r="B8" s="48" t="s">
        <v>17</v>
      </c>
      <c r="C8" s="49"/>
      <c r="D8" s="49"/>
      <c r="E8" s="50"/>
      <c r="F8" s="9"/>
      <c r="G8" s="10">
        <v>70000000</v>
      </c>
      <c r="H8" s="1"/>
      <c r="I8" s="48" t="s">
        <v>17</v>
      </c>
      <c r="J8" s="49"/>
      <c r="K8" s="49"/>
      <c r="L8" s="50"/>
      <c r="M8" s="9"/>
      <c r="N8" s="10">
        <v>50000000</v>
      </c>
      <c r="O8" s="1"/>
      <c r="P8" s="3"/>
      <c r="Q8" s="7"/>
      <c r="R8" s="8"/>
    </row>
    <row r="9" spans="1:18" ht="15.5">
      <c r="A9" s="1"/>
      <c r="B9" s="48" t="s">
        <v>18</v>
      </c>
      <c r="C9" s="49"/>
      <c r="D9" s="49"/>
      <c r="E9" s="50"/>
      <c r="F9" s="59"/>
      <c r="G9" s="60"/>
      <c r="H9" s="1"/>
      <c r="I9" s="48" t="s">
        <v>18</v>
      </c>
      <c r="J9" s="49"/>
      <c r="K9" s="49"/>
      <c r="L9" s="50"/>
      <c r="M9" s="59"/>
      <c r="N9" s="60"/>
      <c r="O9" s="1"/>
      <c r="P9" s="3">
        <v>5</v>
      </c>
      <c r="Q9" s="7" t="s">
        <v>19</v>
      </c>
      <c r="R9" s="8" t="s">
        <v>10</v>
      </c>
    </row>
    <row r="10" spans="1:18" ht="15.5">
      <c r="A10" s="1"/>
      <c r="B10" s="51" t="s">
        <v>20</v>
      </c>
      <c r="C10" s="51"/>
      <c r="D10" s="51"/>
      <c r="E10" s="51"/>
      <c r="F10" s="52">
        <f>F6-F7-F9</f>
        <v>978240000</v>
      </c>
      <c r="G10" s="52"/>
      <c r="H10" s="1"/>
      <c r="I10" s="51" t="s">
        <v>20</v>
      </c>
      <c r="J10" s="51"/>
      <c r="K10" s="51"/>
      <c r="L10" s="51"/>
      <c r="M10" s="52">
        <f>M6-M7-M9</f>
        <v>1151040000</v>
      </c>
      <c r="N10" s="52"/>
      <c r="O10" s="1"/>
      <c r="P10" s="3">
        <v>6</v>
      </c>
      <c r="Q10" s="7" t="s">
        <v>21</v>
      </c>
      <c r="R10" s="8" t="s">
        <v>10</v>
      </c>
    </row>
    <row r="11" spans="1:18" ht="15.5">
      <c r="A11" s="1"/>
      <c r="B11" s="53"/>
      <c r="C11" s="54"/>
      <c r="D11" s="54"/>
      <c r="E11" s="54"/>
      <c r="F11" s="54"/>
      <c r="G11" s="55"/>
      <c r="H11" s="1"/>
      <c r="I11" s="67"/>
      <c r="J11" s="54"/>
      <c r="K11" s="54"/>
      <c r="L11" s="54"/>
      <c r="M11" s="54"/>
      <c r="N11" s="55"/>
      <c r="O11" s="1"/>
    </row>
    <row r="12" spans="1:18" ht="15.5">
      <c r="A12" s="1"/>
      <c r="B12" s="13" t="s">
        <v>22</v>
      </c>
      <c r="C12" s="14"/>
      <c r="D12" s="14"/>
      <c r="E12" s="15"/>
      <c r="F12" s="56" t="s">
        <v>23</v>
      </c>
      <c r="G12" s="56"/>
      <c r="H12" s="1"/>
      <c r="I12" s="13" t="s">
        <v>22</v>
      </c>
      <c r="J12" s="14"/>
      <c r="K12" s="14"/>
      <c r="L12" s="15"/>
      <c r="M12" s="56" t="s">
        <v>23</v>
      </c>
      <c r="N12" s="56"/>
      <c r="O12" s="1"/>
    </row>
    <row r="13" spans="1:18" ht="15.5">
      <c r="A13" s="1"/>
      <c r="B13" s="16">
        <v>1</v>
      </c>
      <c r="C13" s="44" t="s">
        <v>24</v>
      </c>
      <c r="D13" s="44"/>
      <c r="E13" s="44"/>
      <c r="F13" s="47">
        <v>0</v>
      </c>
      <c r="G13" s="47"/>
      <c r="H13" s="1"/>
      <c r="I13" s="16">
        <v>1</v>
      </c>
      <c r="J13" s="44" t="s">
        <v>24</v>
      </c>
      <c r="K13" s="44"/>
      <c r="L13" s="44"/>
      <c r="M13" s="47">
        <v>0</v>
      </c>
      <c r="N13" s="47"/>
      <c r="O13" s="1"/>
    </row>
    <row r="14" spans="1:18" ht="15.5">
      <c r="A14" s="1"/>
      <c r="B14" s="16">
        <v>2</v>
      </c>
      <c r="C14" s="44" t="s">
        <v>25</v>
      </c>
      <c r="D14" s="44"/>
      <c r="E14" s="44"/>
      <c r="F14" s="47">
        <v>14000000</v>
      </c>
      <c r="G14" s="47"/>
      <c r="H14" s="1"/>
      <c r="I14" s="16">
        <v>2</v>
      </c>
      <c r="J14" s="44" t="s">
        <v>25</v>
      </c>
      <c r="K14" s="44"/>
      <c r="L14" s="44"/>
      <c r="M14" s="47">
        <v>14000000</v>
      </c>
      <c r="N14" s="47"/>
      <c r="O14" s="1"/>
    </row>
    <row r="15" spans="1:18" ht="15.5">
      <c r="A15" s="1"/>
      <c r="B15" s="16">
        <v>3</v>
      </c>
      <c r="C15" s="44" t="s">
        <v>26</v>
      </c>
      <c r="D15" s="44"/>
      <c r="E15" s="44"/>
      <c r="F15" s="45">
        <v>90000</v>
      </c>
      <c r="G15" s="45"/>
      <c r="H15" s="1"/>
      <c r="I15" s="16">
        <v>3</v>
      </c>
      <c r="J15" s="44" t="s">
        <v>26</v>
      </c>
      <c r="K15" s="44"/>
      <c r="L15" s="44"/>
      <c r="M15" s="45">
        <v>90000</v>
      </c>
      <c r="N15" s="45"/>
      <c r="O15" s="1"/>
    </row>
    <row r="16" spans="1:18" ht="15.5">
      <c r="A16" s="1"/>
      <c r="B16" s="16">
        <v>4</v>
      </c>
      <c r="C16" s="44" t="s">
        <v>27</v>
      </c>
      <c r="D16" s="44"/>
      <c r="E16" s="44"/>
      <c r="F16" s="45">
        <v>530000</v>
      </c>
      <c r="G16" s="45"/>
      <c r="H16" s="1"/>
      <c r="I16" s="16">
        <v>4</v>
      </c>
      <c r="J16" s="44" t="s">
        <v>27</v>
      </c>
      <c r="K16" s="44"/>
      <c r="L16" s="44"/>
      <c r="M16" s="45">
        <v>530000</v>
      </c>
      <c r="N16" s="45"/>
      <c r="O16" s="1"/>
    </row>
    <row r="17" spans="1:15" ht="15.5">
      <c r="A17" s="1"/>
      <c r="B17" s="16">
        <v>5</v>
      </c>
      <c r="C17" s="44" t="s">
        <v>28</v>
      </c>
      <c r="D17" s="44"/>
      <c r="E17" s="44"/>
      <c r="F17" s="45">
        <v>1560000</v>
      </c>
      <c r="G17" s="45"/>
      <c r="H17" s="1"/>
      <c r="I17" s="16">
        <v>5</v>
      </c>
      <c r="J17" s="44" t="s">
        <v>28</v>
      </c>
      <c r="K17" s="44"/>
      <c r="L17" s="44"/>
      <c r="M17" s="45">
        <v>1560000</v>
      </c>
      <c r="N17" s="45"/>
      <c r="O17" s="1"/>
    </row>
    <row r="18" spans="1:15" ht="15.5">
      <c r="A18" s="1"/>
      <c r="B18" s="16">
        <v>6</v>
      </c>
      <c r="C18" s="44" t="s">
        <v>29</v>
      </c>
      <c r="D18" s="44"/>
      <c r="E18" s="44"/>
      <c r="F18" s="46">
        <v>3500000</v>
      </c>
      <c r="G18" s="46"/>
      <c r="H18" s="1"/>
      <c r="I18" s="16">
        <v>6</v>
      </c>
      <c r="J18" s="44" t="s">
        <v>29</v>
      </c>
      <c r="K18" s="44"/>
      <c r="L18" s="44"/>
      <c r="M18" s="46">
        <v>3500000</v>
      </c>
      <c r="N18" s="46"/>
      <c r="O18" s="1"/>
    </row>
    <row r="19" spans="1:15" ht="15.5">
      <c r="A19" s="1"/>
      <c r="B19" s="16">
        <v>7</v>
      </c>
      <c r="C19" s="44" t="s">
        <v>30</v>
      </c>
      <c r="D19" s="44"/>
      <c r="E19" s="44"/>
      <c r="F19" s="45"/>
      <c r="G19" s="45"/>
      <c r="H19" s="1"/>
      <c r="I19" s="16">
        <v>7</v>
      </c>
      <c r="J19" s="44" t="s">
        <v>30</v>
      </c>
      <c r="K19" s="44"/>
      <c r="L19" s="44"/>
      <c r="M19" s="45"/>
      <c r="N19" s="45"/>
      <c r="O19" s="1"/>
    </row>
    <row r="20" spans="1:15" ht="15.5">
      <c r="A20" s="1"/>
      <c r="B20" s="16"/>
      <c r="C20" s="36" t="s">
        <v>31</v>
      </c>
      <c r="D20" s="36"/>
      <c r="E20" s="36"/>
      <c r="F20" s="37">
        <f>SUM(F13:G19)</f>
        <v>19680000</v>
      </c>
      <c r="G20" s="37"/>
      <c r="H20" s="1"/>
      <c r="I20" s="16"/>
      <c r="J20" s="36" t="s">
        <v>31</v>
      </c>
      <c r="K20" s="36"/>
      <c r="L20" s="36"/>
      <c r="M20" s="37">
        <f>SUM(M13:N19)</f>
        <v>19680000</v>
      </c>
      <c r="N20" s="37"/>
      <c r="O20" s="1"/>
    </row>
    <row r="21" spans="1:15" ht="15.5">
      <c r="A21" s="1"/>
      <c r="B21" s="17"/>
      <c r="C21" s="38"/>
      <c r="D21" s="39"/>
      <c r="E21" s="39"/>
      <c r="F21" s="40"/>
      <c r="G21" s="40"/>
      <c r="H21" s="1"/>
      <c r="I21" s="17"/>
      <c r="J21" s="38"/>
      <c r="K21" s="39"/>
      <c r="L21" s="39"/>
      <c r="M21" s="40"/>
      <c r="N21" s="40"/>
      <c r="O21" s="1"/>
    </row>
    <row r="22" spans="1:15" ht="15.5">
      <c r="A22" s="1"/>
      <c r="B22" s="41" t="s">
        <v>32</v>
      </c>
      <c r="C22" s="41"/>
      <c r="D22" s="41"/>
      <c r="E22" s="41"/>
      <c r="F22" s="42"/>
      <c r="G22" s="43"/>
      <c r="H22" s="1"/>
      <c r="I22" s="41" t="s">
        <v>32</v>
      </c>
      <c r="J22" s="41"/>
      <c r="K22" s="41"/>
      <c r="L22" s="41"/>
      <c r="M22" s="42"/>
      <c r="N22" s="43"/>
      <c r="O22" s="1"/>
    </row>
    <row r="23" spans="1:15" ht="15.5">
      <c r="A23" s="1"/>
      <c r="B23" s="18"/>
      <c r="C23" s="16" t="s">
        <v>33</v>
      </c>
      <c r="D23" s="18" t="s">
        <v>34</v>
      </c>
      <c r="E23" s="18"/>
      <c r="F23" s="28">
        <f>F10</f>
        <v>978240000</v>
      </c>
      <c r="G23" s="29"/>
      <c r="H23" s="1"/>
      <c r="I23" s="18"/>
      <c r="J23" s="16" t="s">
        <v>33</v>
      </c>
      <c r="K23" s="18" t="s">
        <v>34</v>
      </c>
      <c r="L23" s="18"/>
      <c r="M23" s="28">
        <f>M10</f>
        <v>1151040000</v>
      </c>
      <c r="N23" s="29"/>
      <c r="O23" s="1"/>
    </row>
    <row r="24" spans="1:15" ht="15.5">
      <c r="A24" s="1"/>
      <c r="B24" s="18"/>
      <c r="C24" s="16" t="s">
        <v>33</v>
      </c>
      <c r="D24" s="18" t="s">
        <v>35</v>
      </c>
      <c r="E24" s="18"/>
      <c r="F24" s="28">
        <f>F20</f>
        <v>19680000</v>
      </c>
      <c r="G24" s="29"/>
      <c r="H24" s="1"/>
      <c r="I24" s="18"/>
      <c r="J24" s="16" t="s">
        <v>33</v>
      </c>
      <c r="K24" s="18" t="s">
        <v>35</v>
      </c>
      <c r="L24" s="18"/>
      <c r="M24" s="28">
        <f>M20</f>
        <v>19680000</v>
      </c>
      <c r="N24" s="29"/>
      <c r="O24" s="1"/>
    </row>
    <row r="25" spans="1:15" ht="15.5">
      <c r="A25" s="1"/>
      <c r="B25" s="19"/>
      <c r="C25" s="20" t="s">
        <v>33</v>
      </c>
      <c r="D25" s="30" t="s">
        <v>31</v>
      </c>
      <c r="E25" s="30"/>
      <c r="F25" s="31">
        <f>+F23+F24</f>
        <v>997920000</v>
      </c>
      <c r="G25" s="32"/>
      <c r="H25" s="1"/>
      <c r="I25" s="19"/>
      <c r="J25" s="20" t="s">
        <v>33</v>
      </c>
      <c r="K25" s="30" t="s">
        <v>31</v>
      </c>
      <c r="L25" s="30"/>
      <c r="M25" s="31">
        <f>+M23+M24</f>
        <v>1170720000</v>
      </c>
      <c r="N25" s="32"/>
      <c r="O25" s="1"/>
    </row>
    <row r="26" spans="1:15" ht="15.5">
      <c r="B26" s="33" t="s">
        <v>36</v>
      </c>
      <c r="C26" s="33"/>
      <c r="D26" s="33"/>
      <c r="E26" s="33"/>
      <c r="F26" s="34"/>
      <c r="G26" s="35"/>
      <c r="I26" s="33" t="s">
        <v>36</v>
      </c>
      <c r="J26" s="33"/>
      <c r="K26" s="33"/>
      <c r="L26" s="33"/>
      <c r="M26" s="34"/>
      <c r="N26" s="35"/>
    </row>
    <row r="27" spans="1:15" ht="15.5">
      <c r="B27" s="18"/>
      <c r="C27" s="16" t="s">
        <v>33</v>
      </c>
      <c r="D27" s="18" t="s">
        <v>37</v>
      </c>
      <c r="E27" s="18"/>
      <c r="F27" s="21">
        <v>0.8</v>
      </c>
      <c r="G27" s="22">
        <f>F10*F27</f>
        <v>782592000</v>
      </c>
      <c r="I27" s="18"/>
      <c r="J27" s="16" t="s">
        <v>33</v>
      </c>
      <c r="K27" s="18" t="s">
        <v>37</v>
      </c>
      <c r="L27" s="18"/>
      <c r="M27" s="21">
        <v>0.8</v>
      </c>
      <c r="N27" s="22">
        <f>M10*M27</f>
        <v>920832000</v>
      </c>
    </row>
    <row r="28" spans="1:15" ht="15.5">
      <c r="B28" s="18"/>
      <c r="C28" s="16" t="s">
        <v>33</v>
      </c>
      <c r="D28" s="18" t="s">
        <v>38</v>
      </c>
      <c r="E28" s="18"/>
      <c r="F28" s="21">
        <f>100%-F27</f>
        <v>0.19999999999999996</v>
      </c>
      <c r="G28" s="22">
        <f>F10-G27</f>
        <v>195648000</v>
      </c>
      <c r="I28" s="18"/>
      <c r="J28" s="16" t="s">
        <v>33</v>
      </c>
      <c r="K28" s="18" t="s">
        <v>38</v>
      </c>
      <c r="L28" s="18"/>
      <c r="M28" s="21">
        <f>100%-M27</f>
        <v>0.19999999999999996</v>
      </c>
      <c r="N28" s="22">
        <f>M10-N27</f>
        <v>230208000</v>
      </c>
    </row>
    <row r="29" spans="1:15" ht="15.5">
      <c r="B29" s="18"/>
      <c r="C29" s="16" t="s">
        <v>33</v>
      </c>
      <c r="D29" s="18" t="s">
        <v>35</v>
      </c>
      <c r="E29" s="18"/>
      <c r="F29" s="18"/>
      <c r="G29" s="22">
        <f>F20</f>
        <v>19680000</v>
      </c>
      <c r="I29" s="18"/>
      <c r="J29" s="16" t="s">
        <v>33</v>
      </c>
      <c r="K29" s="18" t="s">
        <v>35</v>
      </c>
      <c r="L29" s="18"/>
      <c r="M29" s="18"/>
      <c r="N29" s="22">
        <f>M20</f>
        <v>19680000</v>
      </c>
    </row>
    <row r="30" spans="1:15" ht="15.5">
      <c r="B30" s="19"/>
      <c r="C30" s="20"/>
      <c r="D30" s="23" t="s">
        <v>39</v>
      </c>
      <c r="E30" s="23"/>
      <c r="F30" s="27">
        <f>G28+G29</f>
        <v>215328000</v>
      </c>
      <c r="G30" s="27"/>
      <c r="I30" s="19"/>
      <c r="J30" s="20"/>
      <c r="K30" s="23" t="s">
        <v>39</v>
      </c>
      <c r="L30" s="23"/>
      <c r="M30" s="27">
        <f>N28+N29</f>
        <v>249888000</v>
      </c>
      <c r="N30" s="27"/>
    </row>
    <row r="31" spans="1:15" ht="15.5">
      <c r="B31" s="18"/>
      <c r="C31" s="16" t="s">
        <v>33</v>
      </c>
      <c r="D31" s="24" t="s">
        <v>40</v>
      </c>
      <c r="E31" s="24"/>
      <c r="F31" s="18"/>
      <c r="G31" s="25">
        <f>6.9%/12</f>
        <v>5.7500000000000008E-3</v>
      </c>
      <c r="I31" s="18"/>
      <c r="J31" s="16" t="s">
        <v>33</v>
      </c>
      <c r="K31" s="24" t="s">
        <v>40</v>
      </c>
      <c r="L31" s="24"/>
      <c r="M31" s="18"/>
      <c r="N31" s="25">
        <f>6.9%/12</f>
        <v>5.7500000000000008E-3</v>
      </c>
    </row>
    <row r="32" spans="1:15" ht="15.5">
      <c r="B32" s="18"/>
      <c r="C32" s="16" t="s">
        <v>33</v>
      </c>
      <c r="D32" s="24" t="s">
        <v>41</v>
      </c>
      <c r="E32" s="24"/>
      <c r="F32" s="18"/>
      <c r="G32" s="26">
        <v>84</v>
      </c>
      <c r="I32" s="18"/>
      <c r="J32" s="16" t="s">
        <v>33</v>
      </c>
      <c r="K32" s="24" t="s">
        <v>41</v>
      </c>
      <c r="L32" s="24"/>
      <c r="M32" s="18"/>
      <c r="N32" s="26">
        <v>84</v>
      </c>
    </row>
    <row r="33" spans="2:14" ht="15.5">
      <c r="B33" s="18"/>
      <c r="C33" s="16" t="s">
        <v>33</v>
      </c>
      <c r="D33" s="24" t="s">
        <v>42</v>
      </c>
      <c r="E33" s="24"/>
      <c r="F33" s="18"/>
      <c r="G33" s="22">
        <f>(G27/G32)+(G31*G27)</f>
        <v>13816475.428571429</v>
      </c>
      <c r="I33" s="18"/>
      <c r="J33" s="16" t="s">
        <v>33</v>
      </c>
      <c r="K33" s="24" t="s">
        <v>42</v>
      </c>
      <c r="L33" s="24"/>
      <c r="M33" s="18"/>
      <c r="N33" s="22">
        <f>(N27/N32)+(N31*N27)</f>
        <v>16257069.714285716</v>
      </c>
    </row>
    <row r="39" spans="2:14" ht="20">
      <c r="B39" s="61" t="s">
        <v>0</v>
      </c>
      <c r="C39" s="61"/>
      <c r="D39" s="61"/>
      <c r="E39" s="61"/>
      <c r="F39" s="61"/>
      <c r="G39" s="61"/>
    </row>
    <row r="40" spans="2:14" ht="15.5">
      <c r="B40" s="62" t="s">
        <v>1</v>
      </c>
      <c r="C40" s="62"/>
      <c r="D40" s="62" t="s">
        <v>2</v>
      </c>
      <c r="E40" s="62"/>
      <c r="F40" s="62"/>
      <c r="G40" s="62"/>
    </row>
    <row r="41" spans="2:14" ht="22.5">
      <c r="B41" s="62" t="s">
        <v>6</v>
      </c>
      <c r="C41" s="62"/>
      <c r="D41" s="63" t="s">
        <v>43</v>
      </c>
      <c r="E41" s="63"/>
      <c r="F41" s="63"/>
      <c r="G41" s="63"/>
    </row>
    <row r="42" spans="2:14" ht="15.5">
      <c r="B42" s="64" t="s">
        <v>11</v>
      </c>
      <c r="C42" s="65"/>
      <c r="D42" s="65"/>
      <c r="E42" s="65"/>
      <c r="F42" s="65"/>
      <c r="G42" s="66"/>
    </row>
    <row r="43" spans="2:14" ht="15.5">
      <c r="B43" s="57" t="s">
        <v>13</v>
      </c>
      <c r="C43" s="57"/>
      <c r="D43" s="57"/>
      <c r="E43" s="57"/>
      <c r="F43" s="58">
        <v>1069000000</v>
      </c>
      <c r="G43" s="58"/>
    </row>
    <row r="44" spans="2:14" ht="15.5">
      <c r="B44" s="57" t="s">
        <v>15</v>
      </c>
      <c r="C44" s="57"/>
      <c r="D44" s="57"/>
      <c r="E44" s="57"/>
      <c r="F44" s="58">
        <f>F43*4%</f>
        <v>42760000</v>
      </c>
      <c r="G44" s="58"/>
    </row>
    <row r="45" spans="2:14" ht="15.5">
      <c r="B45" s="48" t="s">
        <v>17</v>
      </c>
      <c r="C45" s="49"/>
      <c r="D45" s="49"/>
      <c r="E45" s="50"/>
      <c r="F45" s="59">
        <v>100000000</v>
      </c>
      <c r="G45" s="60"/>
    </row>
    <row r="46" spans="2:14" ht="15.5">
      <c r="B46" s="48" t="s">
        <v>18</v>
      </c>
      <c r="C46" s="49"/>
      <c r="D46" s="49"/>
      <c r="E46" s="50"/>
      <c r="F46" s="11"/>
      <c r="G46" s="12"/>
    </row>
    <row r="47" spans="2:14" ht="15.5">
      <c r="B47" s="51" t="s">
        <v>20</v>
      </c>
      <c r="C47" s="51"/>
      <c r="D47" s="51"/>
      <c r="E47" s="51"/>
      <c r="F47" s="52">
        <f>F43-F44-F45</f>
        <v>926240000</v>
      </c>
      <c r="G47" s="52"/>
    </row>
    <row r="48" spans="2:14" ht="15.5">
      <c r="B48" s="53"/>
      <c r="C48" s="54"/>
      <c r="D48" s="54"/>
      <c r="E48" s="54"/>
      <c r="F48" s="54"/>
      <c r="G48" s="55"/>
    </row>
    <row r="49" spans="2:7" ht="15.5">
      <c r="B49" s="13" t="s">
        <v>22</v>
      </c>
      <c r="C49" s="14"/>
      <c r="D49" s="14"/>
      <c r="E49" s="15"/>
      <c r="F49" s="56" t="s">
        <v>23</v>
      </c>
      <c r="G49" s="56"/>
    </row>
    <row r="50" spans="2:7" ht="15.5">
      <c r="B50" s="16">
        <v>1</v>
      </c>
      <c r="C50" s="44" t="s">
        <v>24</v>
      </c>
      <c r="D50" s="44"/>
      <c r="E50" s="44"/>
      <c r="F50" s="47">
        <v>0</v>
      </c>
      <c r="G50" s="47"/>
    </row>
    <row r="51" spans="2:7" ht="15.5">
      <c r="B51" s="16">
        <v>2</v>
      </c>
      <c r="C51" s="44" t="s">
        <v>25</v>
      </c>
      <c r="D51" s="44"/>
      <c r="E51" s="44"/>
      <c r="F51" s="47">
        <v>20000000</v>
      </c>
      <c r="G51" s="47"/>
    </row>
    <row r="52" spans="2:7" ht="15.5">
      <c r="B52" s="16">
        <v>3</v>
      </c>
      <c r="C52" s="44" t="s">
        <v>26</v>
      </c>
      <c r="D52" s="44"/>
      <c r="E52" s="44"/>
      <c r="F52" s="45">
        <v>140000</v>
      </c>
      <c r="G52" s="45"/>
    </row>
    <row r="53" spans="2:7" ht="15.5">
      <c r="B53" s="16">
        <v>4</v>
      </c>
      <c r="C53" s="44" t="s">
        <v>27</v>
      </c>
      <c r="D53" s="44"/>
      <c r="E53" s="44"/>
      <c r="F53" s="45">
        <v>530000</v>
      </c>
      <c r="G53" s="45"/>
    </row>
    <row r="54" spans="2:7" ht="15.5">
      <c r="B54" s="16">
        <v>5</v>
      </c>
      <c r="C54" s="44" t="s">
        <v>28</v>
      </c>
      <c r="D54" s="44"/>
      <c r="E54" s="44"/>
      <c r="F54" s="45">
        <v>1560000</v>
      </c>
      <c r="G54" s="45"/>
    </row>
    <row r="55" spans="2:7" ht="15.5">
      <c r="B55" s="16">
        <v>6</v>
      </c>
      <c r="C55" s="44" t="s">
        <v>29</v>
      </c>
      <c r="D55" s="44"/>
      <c r="E55" s="44"/>
      <c r="F55" s="46">
        <v>2800000</v>
      </c>
      <c r="G55" s="46"/>
    </row>
    <row r="56" spans="2:7" ht="15.5">
      <c r="B56" s="16">
        <v>7</v>
      </c>
      <c r="C56" s="44" t="s">
        <v>30</v>
      </c>
      <c r="D56" s="44"/>
      <c r="E56" s="44"/>
      <c r="F56" s="45"/>
      <c r="G56" s="45"/>
    </row>
    <row r="57" spans="2:7" ht="15.5">
      <c r="B57" s="16"/>
      <c r="C57" s="36" t="s">
        <v>31</v>
      </c>
      <c r="D57" s="36"/>
      <c r="E57" s="36"/>
      <c r="F57" s="37">
        <f>SUM(F50:G56)</f>
        <v>25030000</v>
      </c>
      <c r="G57" s="37"/>
    </row>
    <row r="58" spans="2:7" ht="15.5">
      <c r="B58" s="17"/>
      <c r="C58" s="38"/>
      <c r="D58" s="39"/>
      <c r="E58" s="39"/>
      <c r="F58" s="40"/>
      <c r="G58" s="40"/>
    </row>
    <row r="59" spans="2:7" ht="15.5">
      <c r="B59" s="41" t="s">
        <v>32</v>
      </c>
      <c r="C59" s="41"/>
      <c r="D59" s="41"/>
      <c r="E59" s="41"/>
      <c r="F59" s="42"/>
      <c r="G59" s="43"/>
    </row>
    <row r="60" spans="2:7" ht="15.5">
      <c r="B60" s="18"/>
      <c r="C60" s="16" t="s">
        <v>33</v>
      </c>
      <c r="D60" s="18" t="s">
        <v>34</v>
      </c>
      <c r="E60" s="18"/>
      <c r="F60" s="28">
        <f>F47</f>
        <v>926240000</v>
      </c>
      <c r="G60" s="29"/>
    </row>
    <row r="61" spans="2:7" ht="15.5">
      <c r="B61" s="18"/>
      <c r="C61" s="16" t="s">
        <v>33</v>
      </c>
      <c r="D61" s="18" t="s">
        <v>35</v>
      </c>
      <c r="E61" s="18"/>
      <c r="F61" s="28">
        <f>F57</f>
        <v>25030000</v>
      </c>
      <c r="G61" s="29"/>
    </row>
    <row r="62" spans="2:7" ht="15.5">
      <c r="B62" s="19"/>
      <c r="C62" s="20" t="s">
        <v>33</v>
      </c>
      <c r="D62" s="30" t="s">
        <v>31</v>
      </c>
      <c r="E62" s="30"/>
      <c r="F62" s="31">
        <f>+F60+F61</f>
        <v>951270000</v>
      </c>
      <c r="G62" s="32"/>
    </row>
    <row r="63" spans="2:7" ht="15.5">
      <c r="B63" s="33" t="s">
        <v>36</v>
      </c>
      <c r="C63" s="33"/>
      <c r="D63" s="33"/>
      <c r="E63" s="33"/>
      <c r="F63" s="34"/>
      <c r="G63" s="35"/>
    </row>
    <row r="64" spans="2:7" ht="15.5">
      <c r="B64" s="18"/>
      <c r="C64" s="16" t="s">
        <v>33</v>
      </c>
      <c r="D64" s="18" t="s">
        <v>37</v>
      </c>
      <c r="E64" s="18"/>
      <c r="F64" s="21">
        <v>0.8</v>
      </c>
      <c r="G64" s="22">
        <f>F47*F64</f>
        <v>740992000</v>
      </c>
    </row>
    <row r="65" spans="2:7" ht="15.5">
      <c r="B65" s="18"/>
      <c r="C65" s="16" t="s">
        <v>33</v>
      </c>
      <c r="D65" s="18" t="s">
        <v>38</v>
      </c>
      <c r="E65" s="18"/>
      <c r="F65" s="21">
        <f>100%-F64</f>
        <v>0.19999999999999996</v>
      </c>
      <c r="G65" s="22">
        <f>F47-G64</f>
        <v>185248000</v>
      </c>
    </row>
    <row r="66" spans="2:7" ht="15.5">
      <c r="B66" s="18"/>
      <c r="C66" s="16" t="s">
        <v>33</v>
      </c>
      <c r="D66" s="18" t="s">
        <v>35</v>
      </c>
      <c r="E66" s="18"/>
      <c r="F66" s="18"/>
      <c r="G66" s="22">
        <f>F57</f>
        <v>25030000</v>
      </c>
    </row>
    <row r="67" spans="2:7" ht="15.5">
      <c r="B67" s="19"/>
      <c r="C67" s="20"/>
      <c r="D67" s="23" t="s">
        <v>39</v>
      </c>
      <c r="E67" s="23"/>
      <c r="F67" s="27">
        <f>G65+G66</f>
        <v>210278000</v>
      </c>
      <c r="G67" s="27"/>
    </row>
    <row r="68" spans="2:7" ht="15.5">
      <c r="B68" s="18"/>
      <c r="C68" s="16" t="s">
        <v>33</v>
      </c>
      <c r="D68" s="24" t="s">
        <v>40</v>
      </c>
      <c r="E68" s="24"/>
      <c r="F68" s="18"/>
      <c r="G68" s="25">
        <f>6.9%/12</f>
        <v>5.7500000000000008E-3</v>
      </c>
    </row>
    <row r="69" spans="2:7" ht="15.5">
      <c r="B69" s="18"/>
      <c r="C69" s="16" t="s">
        <v>33</v>
      </c>
      <c r="D69" s="24" t="s">
        <v>41</v>
      </c>
      <c r="E69" s="24"/>
      <c r="F69" s="18"/>
      <c r="G69" s="26">
        <v>84</v>
      </c>
    </row>
    <row r="70" spans="2:7" ht="15.5">
      <c r="B70" s="18"/>
      <c r="C70" s="16" t="s">
        <v>33</v>
      </c>
      <c r="D70" s="24" t="s">
        <v>42</v>
      </c>
      <c r="E70" s="24"/>
      <c r="F70" s="18"/>
      <c r="G70" s="22">
        <f>(G64/G69)+(G68*G64)</f>
        <v>13082037.333333336</v>
      </c>
    </row>
  </sheetData>
  <mergeCells count="132">
    <mergeCell ref="B2:G2"/>
    <mergeCell ref="I2:N2"/>
    <mergeCell ref="B3:C3"/>
    <mergeCell ref="D3:G3"/>
    <mergeCell ref="I3:J3"/>
    <mergeCell ref="K3:N3"/>
    <mergeCell ref="B6:E6"/>
    <mergeCell ref="F6:G6"/>
    <mergeCell ref="I6:L6"/>
    <mergeCell ref="M6:N6"/>
    <mergeCell ref="B7:E7"/>
    <mergeCell ref="F7:G7"/>
    <mergeCell ref="I7:L7"/>
    <mergeCell ref="M7:N7"/>
    <mergeCell ref="B4:C4"/>
    <mergeCell ref="D4:G4"/>
    <mergeCell ref="I4:J4"/>
    <mergeCell ref="K4:N4"/>
    <mergeCell ref="B5:G5"/>
    <mergeCell ref="I5:N5"/>
    <mergeCell ref="B10:E10"/>
    <mergeCell ref="F10:G10"/>
    <mergeCell ref="I10:L10"/>
    <mergeCell ref="M10:N10"/>
    <mergeCell ref="B11:G11"/>
    <mergeCell ref="I11:N11"/>
    <mergeCell ref="B8:E8"/>
    <mergeCell ref="I8:L8"/>
    <mergeCell ref="B9:E9"/>
    <mergeCell ref="F9:G9"/>
    <mergeCell ref="I9:L9"/>
    <mergeCell ref="M9:N9"/>
    <mergeCell ref="C14:E14"/>
    <mergeCell ref="F14:G14"/>
    <mergeCell ref="J14:L14"/>
    <mergeCell ref="M14:N14"/>
    <mergeCell ref="C15:E15"/>
    <mergeCell ref="F15:G15"/>
    <mergeCell ref="J15:L15"/>
    <mergeCell ref="M15:N15"/>
    <mergeCell ref="F12:G12"/>
    <mergeCell ref="M12:N12"/>
    <mergeCell ref="C13:E13"/>
    <mergeCell ref="F13:G13"/>
    <mergeCell ref="J13:L13"/>
    <mergeCell ref="M13:N13"/>
    <mergeCell ref="C18:E18"/>
    <mergeCell ref="F18:G18"/>
    <mergeCell ref="J18:L18"/>
    <mergeCell ref="M18:N18"/>
    <mergeCell ref="C19:E19"/>
    <mergeCell ref="F19:G19"/>
    <mergeCell ref="J19:L19"/>
    <mergeCell ref="M19:N19"/>
    <mergeCell ref="C16:E16"/>
    <mergeCell ref="F16:G16"/>
    <mergeCell ref="J16:L16"/>
    <mergeCell ref="M16:N16"/>
    <mergeCell ref="C17:E17"/>
    <mergeCell ref="F17:G17"/>
    <mergeCell ref="J17:L17"/>
    <mergeCell ref="M17:N17"/>
    <mergeCell ref="B22:E22"/>
    <mergeCell ref="F22:G22"/>
    <mergeCell ref="I22:L22"/>
    <mergeCell ref="M22:N22"/>
    <mergeCell ref="F23:G23"/>
    <mergeCell ref="M23:N23"/>
    <mergeCell ref="C20:E20"/>
    <mergeCell ref="F20:G20"/>
    <mergeCell ref="J20:L20"/>
    <mergeCell ref="M20:N20"/>
    <mergeCell ref="C21:E21"/>
    <mergeCell ref="F21:G21"/>
    <mergeCell ref="J21:L21"/>
    <mergeCell ref="M21:N21"/>
    <mergeCell ref="M26:N26"/>
    <mergeCell ref="F30:G30"/>
    <mergeCell ref="M30:N30"/>
    <mergeCell ref="F24:G24"/>
    <mergeCell ref="M24:N24"/>
    <mergeCell ref="D25:E25"/>
    <mergeCell ref="F25:G25"/>
    <mergeCell ref="K25:L25"/>
    <mergeCell ref="M25:N25"/>
    <mergeCell ref="B39:G39"/>
    <mergeCell ref="B40:C40"/>
    <mergeCell ref="D40:G40"/>
    <mergeCell ref="B41:C41"/>
    <mergeCell ref="D41:G41"/>
    <mergeCell ref="B42:G42"/>
    <mergeCell ref="B26:E26"/>
    <mergeCell ref="F26:G26"/>
    <mergeCell ref="I26:L26"/>
    <mergeCell ref="B46:E46"/>
    <mergeCell ref="B47:E47"/>
    <mergeCell ref="F47:G47"/>
    <mergeCell ref="B48:G48"/>
    <mergeCell ref="F49:G49"/>
    <mergeCell ref="C50:E50"/>
    <mergeCell ref="F50:G50"/>
    <mergeCell ref="B43:E43"/>
    <mergeCell ref="F43:G43"/>
    <mergeCell ref="B44:E44"/>
    <mergeCell ref="F44:G44"/>
    <mergeCell ref="B45:E45"/>
    <mergeCell ref="F45:G45"/>
    <mergeCell ref="C54:E54"/>
    <mergeCell ref="F54:G54"/>
    <mergeCell ref="C55:E55"/>
    <mergeCell ref="F55:G55"/>
    <mergeCell ref="C56:E56"/>
    <mergeCell ref="F56:G56"/>
    <mergeCell ref="C51:E51"/>
    <mergeCell ref="F51:G51"/>
    <mergeCell ref="C52:E52"/>
    <mergeCell ref="F52:G52"/>
    <mergeCell ref="C53:E53"/>
    <mergeCell ref="F53:G53"/>
    <mergeCell ref="F67:G67"/>
    <mergeCell ref="F60:G60"/>
    <mergeCell ref="F61:G61"/>
    <mergeCell ref="D62:E62"/>
    <mergeCell ref="F62:G62"/>
    <mergeCell ref="B63:E63"/>
    <mergeCell ref="F63:G63"/>
    <mergeCell ref="C57:E57"/>
    <mergeCell ref="F57:G57"/>
    <mergeCell ref="C58:E58"/>
    <mergeCell ref="F58:G58"/>
    <mergeCell ref="B59:E59"/>
    <mergeCell ref="F59:G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Binh Bui</dc:creator>
  <cp:lastModifiedBy>Binh Bui</cp:lastModifiedBy>
  <dcterms:created xsi:type="dcterms:W3CDTF">2025-12-11T08:29:43Z</dcterms:created>
  <dcterms:modified xsi:type="dcterms:W3CDTF">2026-01-28T02:43:51Z</dcterms:modified>
</cp:coreProperties>
</file>