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VinFast An Thái\BÁO GIÁ\"/>
    </mc:Choice>
  </mc:AlternateContent>
  <xr:revisionPtr revIDLastSave="0" documentId="13_ncr:1_{ECBC11CC-E3DB-4B38-8A34-12AF0342D92D}" xr6:coauthVersionLast="47" xr6:coauthVersionMax="47" xr10:uidLastSave="{00000000-0000-0000-0000-000000000000}"/>
  <bookViews>
    <workbookView xWindow="-110" yWindow="-110" windowWidth="23260" windowHeight="1486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 l="1"/>
  <c r="F11" i="1"/>
  <c r="F22" i="1"/>
  <c r="G28" i="1"/>
  <c r="G32" i="1"/>
  <c r="G34" i="1"/>
  <c r="G29" i="1"/>
  <c r="F21" i="1"/>
  <c r="G30" i="1"/>
  <c r="F31" i="1"/>
  <c r="F29" i="1"/>
  <c r="F24" i="1"/>
  <c r="F25" i="1"/>
  <c r="F26" i="1"/>
</calcChain>
</file>

<file path=xl/sharedStrings.xml><?xml version="1.0" encoding="utf-8"?>
<sst xmlns="http://schemas.openxmlformats.org/spreadsheetml/2006/main" count="55" uniqueCount="42">
  <si>
    <t>BẢNG DỰ TRÙ CHI PHÍ ĐĂNG KÝ XE</t>
  </si>
  <si>
    <t>Kính gửi:</t>
  </si>
  <si>
    <t>Quý Khách hàng</t>
  </si>
  <si>
    <t>Loại xe:</t>
  </si>
  <si>
    <t>A. GIÁ XE</t>
  </si>
  <si>
    <t>Giá niêm yết</t>
  </si>
  <si>
    <t>STT</t>
  </si>
  <si>
    <t xml:space="preserve">MÀU XE. ĐẶT BIỆT </t>
  </si>
  <si>
    <t>GIÁ</t>
  </si>
  <si>
    <t>Giá bán</t>
  </si>
  <si>
    <r>
      <t xml:space="preserve">Xanh lá nhạt </t>
    </r>
    <r>
      <rPr>
        <i/>
        <sz val="12"/>
        <color rgb="FF000000"/>
        <rFont val="Times New Roman"/>
        <family val="1"/>
      </rPr>
      <t>(Urban Mint)</t>
    </r>
    <r>
      <rPr>
        <sz val="12"/>
        <color rgb="FF000000"/>
        <rFont val="Times New Roman"/>
        <family val="1"/>
      </rPr>
      <t> </t>
    </r>
  </si>
  <si>
    <t>8.000000đ</t>
  </si>
  <si>
    <r>
      <t xml:space="preserve">Vàng </t>
    </r>
    <r>
      <rPr>
        <i/>
        <sz val="12"/>
        <color rgb="FF000000"/>
        <rFont val="Times New Roman"/>
        <family val="1"/>
      </rPr>
      <t>(Summer Yellow)</t>
    </r>
    <r>
      <rPr>
        <sz val="12"/>
        <color rgb="FF000000"/>
        <rFont val="Times New Roman"/>
        <family val="1"/>
      </rPr>
      <t xml:space="preserve"> + Nóc trắng </t>
    </r>
  </si>
  <si>
    <t>B. CÁC KHOẢN LỆ PHÍ KHÁC</t>
  </si>
  <si>
    <t>THÀNH TIỀN</t>
  </si>
  <si>
    <r>
      <t xml:space="preserve">Xanh Dương </t>
    </r>
    <r>
      <rPr>
        <i/>
        <sz val="12"/>
        <color rgb="FF000000"/>
        <rFont val="Times New Roman"/>
        <family val="1"/>
      </rPr>
      <t>(Sky Blue)</t>
    </r>
    <r>
      <rPr>
        <sz val="12"/>
        <color rgb="FF000000"/>
        <rFont val="Times New Roman"/>
        <family val="1"/>
      </rPr>
      <t xml:space="preserve"> + Nóc trắng</t>
    </r>
  </si>
  <si>
    <t xml:space="preserve">Lệ phí trước bạ </t>
  </si>
  <si>
    <r>
      <t xml:space="preserve">Hồng </t>
    </r>
    <r>
      <rPr>
        <i/>
        <sz val="12"/>
        <color rgb="FF000000"/>
        <rFont val="Times New Roman"/>
        <family val="1"/>
      </rPr>
      <t>(Rose Pink)</t>
    </r>
    <r>
      <rPr>
        <sz val="12"/>
        <color rgb="FF000000"/>
        <rFont val="Times New Roman"/>
        <family val="1"/>
      </rPr>
      <t xml:space="preserve"> + Nóc trắng </t>
    </r>
  </si>
  <si>
    <t>Lệ phí đăng ký biển số</t>
  </si>
  <si>
    <t>Lệ phí đăng kiểm</t>
  </si>
  <si>
    <t xml:space="preserve">Bảo hiểm trách nhiệm dân sự </t>
  </si>
  <si>
    <t xml:space="preserve">Phí bảo trì đường bộ </t>
  </si>
  <si>
    <t>Dịch vụ đăng kí xe</t>
  </si>
  <si>
    <t>Bảo hiểm vật chất</t>
  </si>
  <si>
    <t>Tổng cộng:</t>
  </si>
  <si>
    <t>Phương thức trả thẳng ( A+B)</t>
  </si>
  <si>
    <t>🔔</t>
  </si>
  <si>
    <t>Tiền xe</t>
  </si>
  <si>
    <t>Phí đăng ký</t>
  </si>
  <si>
    <t>Phương thức trả góp qua ngân hàng</t>
  </si>
  <si>
    <t>Số tiền vay ngân hàng</t>
  </si>
  <si>
    <t>Số tiền trả trước</t>
  </si>
  <si>
    <t>Tổng cộng trả trước</t>
  </si>
  <si>
    <t xml:space="preserve"> </t>
  </si>
  <si>
    <t>Lãi suất 1 tháng</t>
  </si>
  <si>
    <t>Thời gian vay</t>
  </si>
  <si>
    <t>Số tiền trả hàng tháng</t>
  </si>
  <si>
    <t>Đăng ký biển số tỉnh</t>
  </si>
  <si>
    <t>VINFAST VF3 TIÊU CHUẨN 1</t>
  </si>
  <si>
    <t>Giảm giá 6%</t>
  </si>
  <si>
    <t>CTKM</t>
  </si>
  <si>
    <t>KM 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</si>
</sst>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(* #,##0_);_(* \(#,##0\);_(* &quot;-&quot;??_);_(@_)"/>
    <numFmt numFmtId="166" formatCode="_-* #,##0\ &quot;₫&quot;_-;\-* #,##0\ &quot;₫&quot;_-;_-* &quot;-&quot;\ &quot;₫&quot;_-;_-@_-"/>
    <numFmt numFmtId="167" formatCode="#,##0\ &quot;₫&quot;"/>
  </numFmts>
  <fonts count="2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NI-Times"/>
    </font>
    <font>
      <b/>
      <sz val="22"/>
      <name val="Times New Roman"/>
      <family val="1"/>
      <charset val="163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b/>
      <sz val="22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1"/>
      <color theme="1"/>
      <name val="Calisto MT"/>
      <family val="1"/>
    </font>
    <font>
      <b/>
      <sz val="12"/>
      <color theme="1"/>
      <name val="Times New Roman"/>
      <family val="1"/>
    </font>
    <font>
      <b/>
      <sz val="12"/>
      <color theme="4"/>
      <name val="Times New Roman"/>
      <family val="1"/>
    </font>
    <font>
      <b/>
      <u/>
      <sz val="12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u/>
      <sz val="11"/>
      <name val="Times New Roman"/>
      <family val="1"/>
      <charset val="163"/>
    </font>
    <font>
      <sz val="16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2"/>
      <color rgb="FF0070C0"/>
      <name val="Times New Roman"/>
      <family val="1"/>
      <charset val="163"/>
    </font>
    <font>
      <b/>
      <sz val="12"/>
      <color rgb="FFFF0000"/>
      <name val="Times New Roman"/>
      <family val="1"/>
    </font>
    <font>
      <b/>
      <u/>
      <sz val="12"/>
      <color theme="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165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/>
    <xf numFmtId="0" fontId="14" fillId="4" borderId="1" xfId="3" applyFont="1" applyFill="1" applyBorder="1" applyAlignment="1">
      <alignment horizontal="left"/>
    </xf>
    <xf numFmtId="0" fontId="15" fillId="4" borderId="1" xfId="3" applyFont="1" applyFill="1" applyBorder="1" applyAlignment="1">
      <alignment horizontal="left"/>
    </xf>
    <xf numFmtId="0" fontId="16" fillId="4" borderId="1" xfId="3" applyFont="1" applyFill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0" fontId="18" fillId="7" borderId="1" xfId="3" applyFont="1" applyFill="1" applyBorder="1"/>
    <xf numFmtId="0" fontId="18" fillId="7" borderId="1" xfId="3" applyFont="1" applyFill="1" applyBorder="1" applyAlignment="1">
      <alignment horizontal="center"/>
    </xf>
    <xf numFmtId="9" fontId="20" fillId="0" borderId="1" xfId="3" applyNumberFormat="1" applyFont="1" applyBorder="1"/>
    <xf numFmtId="167" fontId="5" fillId="0" borderId="1" xfId="3" applyNumberFormat="1" applyFont="1" applyBorder="1"/>
    <xf numFmtId="0" fontId="5" fillId="6" borderId="1" xfId="3" applyFont="1" applyFill="1" applyBorder="1"/>
    <xf numFmtId="0" fontId="5" fillId="6" borderId="1" xfId="3" applyFont="1" applyFill="1" applyBorder="1" applyAlignment="1">
      <alignment horizontal="center"/>
    </xf>
    <xf numFmtId="0" fontId="4" fillId="6" borderId="1" xfId="3" applyFont="1" applyFill="1" applyBorder="1"/>
    <xf numFmtId="0" fontId="4" fillId="0" borderId="1" xfId="3" applyFont="1" applyBorder="1"/>
    <xf numFmtId="10" fontId="5" fillId="0" borderId="1" xfId="2" applyNumberFormat="1" applyFont="1" applyBorder="1"/>
    <xf numFmtId="0" fontId="20" fillId="0" borderId="1" xfId="3" applyFont="1" applyBorder="1"/>
    <xf numFmtId="0" fontId="5" fillId="0" borderId="0" xfId="3" applyFont="1" applyAlignment="1">
      <alignment vertical="top" wrapText="1"/>
    </xf>
    <xf numFmtId="0" fontId="4" fillId="0" borderId="0" xfId="3" applyFont="1"/>
    <xf numFmtId="0" fontId="9" fillId="0" borderId="5" xfId="0" applyFont="1" applyBorder="1"/>
    <xf numFmtId="165" fontId="5" fillId="5" borderId="2" xfId="1" applyNumberFormat="1" applyFont="1" applyFill="1" applyBorder="1" applyAlignment="1">
      <alignment horizontal="center"/>
    </xf>
    <xf numFmtId="165" fontId="5" fillId="5" borderId="4" xfId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4" fillId="5" borderId="2" xfId="3" applyFont="1" applyFill="1" applyBorder="1" applyAlignment="1">
      <alignment horizontal="left"/>
    </xf>
    <xf numFmtId="0" fontId="4" fillId="5" borderId="3" xfId="3" applyFont="1" applyFill="1" applyBorder="1" applyAlignment="1">
      <alignment horizontal="left"/>
    </xf>
    <xf numFmtId="0" fontId="4" fillId="5" borderId="4" xfId="3" applyFont="1" applyFill="1" applyBorder="1" applyAlignment="1">
      <alignment horizontal="left"/>
    </xf>
    <xf numFmtId="167" fontId="21" fillId="6" borderId="1" xfId="3" applyNumberFormat="1" applyFont="1" applyFill="1" applyBorder="1" applyAlignment="1">
      <alignment horizontal="right"/>
    </xf>
    <xf numFmtId="3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right"/>
    </xf>
    <xf numFmtId="0" fontId="8" fillId="7" borderId="1" xfId="3" applyFont="1" applyFill="1" applyBorder="1" applyAlignment="1">
      <alignment horizontal="left"/>
    </xf>
    <xf numFmtId="167" fontId="19" fillId="7" borderId="1" xfId="3" applyNumberFormat="1" applyFont="1" applyFill="1" applyBorder="1" applyAlignment="1">
      <alignment horizontal="right"/>
    </xf>
    <xf numFmtId="0" fontId="19" fillId="7" borderId="1" xfId="3" applyFont="1" applyFill="1" applyBorder="1" applyAlignment="1">
      <alignment horizontal="right"/>
    </xf>
    <xf numFmtId="0" fontId="17" fillId="3" borderId="1" xfId="3" applyFont="1" applyFill="1" applyBorder="1" applyAlignment="1">
      <alignment horizontal="center"/>
    </xf>
    <xf numFmtId="0" fontId="14" fillId="3" borderId="2" xfId="3" applyFont="1" applyFill="1" applyBorder="1" applyAlignment="1">
      <alignment horizontal="center"/>
    </xf>
    <xf numFmtId="0" fontId="14" fillId="3" borderId="4" xfId="3" applyFont="1" applyFill="1" applyBorder="1" applyAlignment="1">
      <alignment horizontal="center"/>
    </xf>
    <xf numFmtId="0" fontId="4" fillId="0" borderId="1" xfId="3" applyFont="1" applyBorder="1" applyAlignment="1">
      <alignment horizontal="left"/>
    </xf>
    <xf numFmtId="167" fontId="4" fillId="0" borderId="1" xfId="3" applyNumberFormat="1" applyFont="1" applyBorder="1" applyAlignment="1">
      <alignment vertical="center"/>
    </xf>
    <xf numFmtId="0" fontId="13" fillId="0" borderId="1" xfId="3" applyFont="1" applyBorder="1" applyAlignment="1">
      <alignment horizontal="left"/>
    </xf>
    <xf numFmtId="0" fontId="22" fillId="0" borderId="1" xfId="3" applyFont="1" applyBorder="1" applyAlignment="1">
      <alignment horizontal="left"/>
    </xf>
    <xf numFmtId="167" fontId="13" fillId="0" borderId="1" xfId="3" applyNumberFormat="1" applyFont="1" applyBorder="1" applyAlignment="1">
      <alignment horizontal="right" vertical="center"/>
    </xf>
    <xf numFmtId="0" fontId="5" fillId="3" borderId="2" xfId="3" applyFont="1" applyFill="1" applyBorder="1" applyAlignment="1">
      <alignment horizontal="center"/>
    </xf>
    <xf numFmtId="0" fontId="5" fillId="3" borderId="4" xfId="3" applyFont="1" applyFill="1" applyBorder="1" applyAlignment="1">
      <alignment horizontal="center"/>
    </xf>
    <xf numFmtId="0" fontId="5" fillId="0" borderId="2" xfId="3" applyFont="1" applyBorder="1" applyAlignment="1">
      <alignment horizontal="left"/>
    </xf>
    <xf numFmtId="0" fontId="5" fillId="0" borderId="3" xfId="3" applyFont="1" applyBorder="1" applyAlignment="1">
      <alignment horizontal="left"/>
    </xf>
    <xf numFmtId="0" fontId="5" fillId="0" borderId="4" xfId="3" applyFont="1" applyBorder="1" applyAlignment="1">
      <alignment horizontal="left"/>
    </xf>
    <xf numFmtId="167" fontId="5" fillId="0" borderId="1" xfId="3" applyNumberFormat="1" applyFont="1" applyBorder="1" applyAlignment="1">
      <alignment vertical="center"/>
    </xf>
    <xf numFmtId="167" fontId="5" fillId="0" borderId="2" xfId="3" applyNumberFormat="1" applyFont="1" applyBorder="1" applyAlignment="1">
      <alignment horizontal="right" vertical="center"/>
    </xf>
    <xf numFmtId="167" fontId="5" fillId="0" borderId="4" xfId="3" applyNumberFormat="1" applyFont="1" applyBorder="1" applyAlignment="1">
      <alignment horizontal="right" vertical="center"/>
    </xf>
    <xf numFmtId="167" fontId="5" fillId="0" borderId="2" xfId="3" applyNumberFormat="1" applyFont="1" applyBorder="1" applyAlignment="1">
      <alignment vertical="center"/>
    </xf>
    <xf numFmtId="167" fontId="5" fillId="0" borderId="4" xfId="3" applyNumberFormat="1" applyFont="1" applyBorder="1" applyAlignment="1">
      <alignment vertical="center"/>
    </xf>
    <xf numFmtId="0" fontId="5" fillId="0" borderId="1" xfId="3" applyFont="1" applyBorder="1" applyAlignment="1">
      <alignment horizontal="left"/>
    </xf>
    <xf numFmtId="166" fontId="5" fillId="0" borderId="1" xfId="3" applyNumberFormat="1" applyFont="1" applyBorder="1" applyAlignment="1">
      <alignment vertical="center"/>
    </xf>
    <xf numFmtId="0" fontId="8" fillId="5" borderId="1" xfId="3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right"/>
    </xf>
    <xf numFmtId="0" fontId="12" fillId="6" borderId="2" xfId="3" applyFont="1" applyFill="1" applyBorder="1" applyAlignment="1">
      <alignment horizontal="center" vertical="center"/>
    </xf>
    <xf numFmtId="0" fontId="13" fillId="6" borderId="3" xfId="3" applyFont="1" applyFill="1" applyBorder="1" applyAlignment="1">
      <alignment horizontal="center" vertical="center"/>
    </xf>
    <xf numFmtId="0" fontId="13" fillId="6" borderId="4" xfId="3" applyFont="1" applyFill="1" applyBorder="1" applyAlignment="1">
      <alignment horizontal="center" vertical="center"/>
    </xf>
    <xf numFmtId="3" fontId="16" fillId="4" borderId="1" xfId="3" applyNumberFormat="1" applyFont="1" applyFill="1" applyBorder="1" applyAlignment="1">
      <alignment horizontal="center"/>
    </xf>
    <xf numFmtId="0" fontId="4" fillId="5" borderId="1" xfId="3" applyFont="1" applyFill="1" applyBorder="1" applyAlignment="1">
      <alignment horizontal="left"/>
    </xf>
    <xf numFmtId="165" fontId="5" fillId="5" borderId="1" xfId="1" applyNumberFormat="1" applyFont="1" applyFill="1" applyBorder="1" applyAlignment="1">
      <alignment horizontal="right"/>
    </xf>
    <xf numFmtId="165" fontId="5" fillId="5" borderId="2" xfId="1" applyNumberFormat="1" applyFont="1" applyFill="1" applyBorder="1" applyAlignment="1">
      <alignment horizontal="center"/>
    </xf>
    <xf numFmtId="165" fontId="5" fillId="5" borderId="4" xfId="1" applyNumberFormat="1" applyFont="1" applyFill="1" applyBorder="1" applyAlignment="1">
      <alignment horizontal="center"/>
    </xf>
    <xf numFmtId="0" fontId="4" fillId="4" borderId="2" xfId="3" applyFont="1" applyFill="1" applyBorder="1" applyAlignment="1">
      <alignment horizontal="left"/>
    </xf>
    <xf numFmtId="0" fontId="4" fillId="4" borderId="3" xfId="3" applyFont="1" applyFill="1" applyBorder="1" applyAlignment="1">
      <alignment horizontal="left"/>
    </xf>
    <xf numFmtId="0" fontId="4" fillId="4" borderId="4" xfId="3" applyFont="1" applyFill="1" applyBorder="1" applyAlignment="1">
      <alignment horizontal="left"/>
    </xf>
    <xf numFmtId="0" fontId="3" fillId="2" borderId="1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left"/>
    </xf>
    <xf numFmtId="0" fontId="6" fillId="3" borderId="1" xfId="3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45"/>
  <sheetViews>
    <sheetView tabSelected="1" workbookViewId="0">
      <selection activeCell="I22" sqref="I22"/>
    </sheetView>
  </sheetViews>
  <sheetFormatPr defaultColWidth="8.83203125" defaultRowHeight="15.5"/>
  <cols>
    <col min="2" max="2" width="7.5" customWidth="1"/>
    <col min="3" max="3" width="11.6640625" customWidth="1"/>
    <col min="5" max="5" width="13.6640625" customWidth="1"/>
    <col min="6" max="6" width="8.83203125" customWidth="1"/>
    <col min="7" max="7" width="39" customWidth="1"/>
    <col min="8" max="8" width="5.5" customWidth="1"/>
    <col min="9" max="9" width="32.6640625" customWidth="1"/>
    <col min="10" max="10" width="26.6640625" customWidth="1"/>
    <col min="11" max="11" width="8.83203125" customWidth="1"/>
  </cols>
  <sheetData>
    <row r="3" spans="2:10" ht="27.5">
      <c r="B3" s="69" t="s">
        <v>0</v>
      </c>
      <c r="C3" s="69"/>
      <c r="D3" s="69"/>
      <c r="E3" s="69"/>
      <c r="F3" s="69"/>
      <c r="G3" s="69"/>
    </row>
    <row r="4" spans="2:10">
      <c r="B4" s="70" t="s">
        <v>1</v>
      </c>
      <c r="C4" s="70"/>
      <c r="D4" s="71" t="s">
        <v>2</v>
      </c>
      <c r="E4" s="71"/>
      <c r="F4" s="71"/>
      <c r="G4" s="71"/>
    </row>
    <row r="5" spans="2:10" ht="27.5">
      <c r="B5" s="70" t="s">
        <v>3</v>
      </c>
      <c r="C5" s="70"/>
      <c r="D5" s="72" t="s">
        <v>38</v>
      </c>
      <c r="E5" s="72"/>
      <c r="F5" s="72"/>
      <c r="G5" s="72"/>
      <c r="I5" s="1"/>
    </row>
    <row r="6" spans="2:10">
      <c r="B6" s="66" t="s">
        <v>4</v>
      </c>
      <c r="C6" s="67"/>
      <c r="D6" s="67"/>
      <c r="E6" s="67"/>
      <c r="F6" s="67"/>
      <c r="G6" s="68"/>
    </row>
    <row r="7" spans="2:10">
      <c r="B7" s="62" t="s">
        <v>5</v>
      </c>
      <c r="C7" s="62"/>
      <c r="D7" s="62"/>
      <c r="E7" s="62"/>
      <c r="F7" s="63">
        <v>299000000</v>
      </c>
      <c r="G7" s="63"/>
    </row>
    <row r="8" spans="2:10">
      <c r="B8" s="62" t="s">
        <v>39</v>
      </c>
      <c r="C8" s="62"/>
      <c r="D8" s="62"/>
      <c r="E8" s="62"/>
      <c r="F8" s="63">
        <f>F7*6%</f>
        <v>17940000</v>
      </c>
      <c r="G8" s="63"/>
    </row>
    <row r="9" spans="2:10" ht="16.75" customHeight="1">
      <c r="B9" s="27" t="s">
        <v>40</v>
      </c>
      <c r="C9" s="28"/>
      <c r="D9" s="28"/>
      <c r="E9" s="29"/>
      <c r="F9" s="64">
        <v>10000000</v>
      </c>
      <c r="G9" s="65"/>
      <c r="H9" s="2" t="s">
        <v>6</v>
      </c>
      <c r="I9" s="2" t="s">
        <v>7</v>
      </c>
      <c r="J9" s="2" t="s">
        <v>8</v>
      </c>
    </row>
    <row r="10" spans="2:10" ht="16.75" customHeight="1">
      <c r="B10" s="27" t="s">
        <v>41</v>
      </c>
      <c r="C10" s="28"/>
      <c r="D10" s="28"/>
      <c r="E10" s="29"/>
      <c r="F10" s="24"/>
      <c r="G10" s="25">
        <v>3000000</v>
      </c>
      <c r="H10" s="2"/>
      <c r="I10" s="2"/>
      <c r="J10" s="2"/>
    </row>
    <row r="11" spans="2:10" ht="18" customHeight="1">
      <c r="B11" s="56" t="s">
        <v>9</v>
      </c>
      <c r="C11" s="56"/>
      <c r="D11" s="56"/>
      <c r="E11" s="56"/>
      <c r="F11" s="57">
        <f>F7-F8-F9-G10</f>
        <v>268060000</v>
      </c>
      <c r="G11" s="57"/>
      <c r="H11" s="3">
        <v>1</v>
      </c>
      <c r="I11" s="26" t="s">
        <v>10</v>
      </c>
      <c r="J11" s="4" t="s">
        <v>11</v>
      </c>
    </row>
    <row r="12" spans="2:10">
      <c r="B12" s="58"/>
      <c r="C12" s="59"/>
      <c r="D12" s="59"/>
      <c r="E12" s="59"/>
      <c r="F12" s="59"/>
      <c r="G12" s="60"/>
      <c r="H12" s="3">
        <v>2</v>
      </c>
      <c r="I12" s="5" t="s">
        <v>12</v>
      </c>
      <c r="J12" s="4" t="s">
        <v>11</v>
      </c>
    </row>
    <row r="13" spans="2:10">
      <c r="B13" s="6" t="s">
        <v>13</v>
      </c>
      <c r="C13" s="7"/>
      <c r="D13" s="7"/>
      <c r="E13" s="8"/>
      <c r="F13" s="61" t="s">
        <v>14</v>
      </c>
      <c r="G13" s="61"/>
      <c r="H13" s="3">
        <v>3</v>
      </c>
      <c r="I13" s="5" t="s">
        <v>15</v>
      </c>
      <c r="J13" s="4" t="s">
        <v>11</v>
      </c>
    </row>
    <row r="14" spans="2:10">
      <c r="B14" s="9">
        <v>1</v>
      </c>
      <c r="C14" s="54" t="s">
        <v>16</v>
      </c>
      <c r="D14" s="54"/>
      <c r="E14" s="54"/>
      <c r="F14" s="55">
        <v>0</v>
      </c>
      <c r="G14" s="55"/>
      <c r="H14" s="3">
        <v>4</v>
      </c>
      <c r="I14" s="5" t="s">
        <v>17</v>
      </c>
      <c r="J14" s="4" t="s">
        <v>11</v>
      </c>
    </row>
    <row r="15" spans="2:10">
      <c r="B15" s="9">
        <v>2</v>
      </c>
      <c r="C15" s="54" t="s">
        <v>18</v>
      </c>
      <c r="D15" s="54"/>
      <c r="E15" s="54"/>
      <c r="F15" s="55">
        <v>14000000</v>
      </c>
      <c r="G15" s="55"/>
      <c r="I15" s="23"/>
    </row>
    <row r="16" spans="2:10">
      <c r="B16" s="9">
        <v>3</v>
      </c>
      <c r="C16" s="54" t="s">
        <v>19</v>
      </c>
      <c r="D16" s="54"/>
      <c r="E16" s="54"/>
      <c r="F16" s="49">
        <v>90000</v>
      </c>
      <c r="G16" s="49"/>
    </row>
    <row r="17" spans="2:9">
      <c r="B17" s="9">
        <v>4</v>
      </c>
      <c r="C17" s="54" t="s">
        <v>20</v>
      </c>
      <c r="D17" s="54"/>
      <c r="E17" s="54"/>
      <c r="F17" s="49">
        <v>530000</v>
      </c>
      <c r="G17" s="49"/>
    </row>
    <row r="18" spans="2:9">
      <c r="B18" s="9">
        <v>5</v>
      </c>
      <c r="C18" s="46" t="s">
        <v>21</v>
      </c>
      <c r="D18" s="47"/>
      <c r="E18" s="48"/>
      <c r="F18" s="49">
        <v>1560000</v>
      </c>
      <c r="G18" s="49"/>
    </row>
    <row r="19" spans="2:9">
      <c r="B19" s="9">
        <v>6</v>
      </c>
      <c r="C19" s="46" t="s">
        <v>22</v>
      </c>
      <c r="D19" s="47"/>
      <c r="E19" s="48"/>
      <c r="F19" s="50">
        <v>3500000</v>
      </c>
      <c r="G19" s="51"/>
    </row>
    <row r="20" spans="2:9">
      <c r="B20" s="9">
        <v>7</v>
      </c>
      <c r="C20" s="46" t="s">
        <v>23</v>
      </c>
      <c r="D20" s="47"/>
      <c r="E20" s="48"/>
      <c r="F20" s="52"/>
      <c r="G20" s="53"/>
    </row>
    <row r="21" spans="2:9">
      <c r="B21" s="9"/>
      <c r="C21" s="39" t="s">
        <v>24</v>
      </c>
      <c r="D21" s="39"/>
      <c r="E21" s="39"/>
      <c r="F21" s="40">
        <f>SUM(F14:G20)</f>
        <v>19680000</v>
      </c>
      <c r="G21" s="40"/>
    </row>
    <row r="22" spans="2:9">
      <c r="B22" s="9"/>
      <c r="C22" s="41" t="s">
        <v>37</v>
      </c>
      <c r="D22" s="42"/>
      <c r="E22" s="42"/>
      <c r="F22" s="43">
        <f>F16+F17+F18+F19+2000000</f>
        <v>7680000</v>
      </c>
      <c r="G22" s="43"/>
    </row>
    <row r="23" spans="2:9">
      <c r="B23" s="36" t="s">
        <v>25</v>
      </c>
      <c r="C23" s="36"/>
      <c r="D23" s="36"/>
      <c r="E23" s="36"/>
      <c r="F23" s="44"/>
      <c r="G23" s="45"/>
    </row>
    <row r="24" spans="2:9">
      <c r="B24" s="10"/>
      <c r="C24" s="9" t="s">
        <v>26</v>
      </c>
      <c r="D24" s="10" t="s">
        <v>27</v>
      </c>
      <c r="E24" s="10"/>
      <c r="F24" s="31">
        <f>F11</f>
        <v>268060000</v>
      </c>
      <c r="G24" s="32"/>
    </row>
    <row r="25" spans="2:9">
      <c r="B25" s="10"/>
      <c r="C25" s="9" t="s">
        <v>26</v>
      </c>
      <c r="D25" s="10" t="s">
        <v>28</v>
      </c>
      <c r="E25" s="10"/>
      <c r="F25" s="31">
        <f>F21</f>
        <v>19680000</v>
      </c>
      <c r="G25" s="32"/>
    </row>
    <row r="26" spans="2:9" ht="20.5">
      <c r="B26" s="11"/>
      <c r="C26" s="12" t="s">
        <v>26</v>
      </c>
      <c r="D26" s="33" t="s">
        <v>24</v>
      </c>
      <c r="E26" s="33"/>
      <c r="F26" s="34">
        <f>F24+F25</f>
        <v>287740000</v>
      </c>
      <c r="G26" s="35"/>
    </row>
    <row r="27" spans="2:9">
      <c r="B27" s="36" t="s">
        <v>29</v>
      </c>
      <c r="C27" s="36"/>
      <c r="D27" s="36"/>
      <c r="E27" s="36"/>
      <c r="F27" s="37"/>
      <c r="G27" s="38"/>
    </row>
    <row r="28" spans="2:9">
      <c r="B28" s="10"/>
      <c r="C28" s="9" t="s">
        <v>26</v>
      </c>
      <c r="D28" s="10" t="s">
        <v>30</v>
      </c>
      <c r="E28" s="10"/>
      <c r="F28" s="13">
        <v>0.8</v>
      </c>
      <c r="G28" s="14">
        <f>F11*F28</f>
        <v>214448000</v>
      </c>
    </row>
    <row r="29" spans="2:9">
      <c r="B29" s="10"/>
      <c r="C29" s="9" t="s">
        <v>26</v>
      </c>
      <c r="D29" s="10" t="s">
        <v>31</v>
      </c>
      <c r="E29" s="10"/>
      <c r="F29" s="13">
        <f>100%-F28</f>
        <v>0.19999999999999996</v>
      </c>
      <c r="G29" s="14">
        <f>F11-G28</f>
        <v>53612000</v>
      </c>
    </row>
    <row r="30" spans="2:9">
      <c r="B30" s="10"/>
      <c r="C30" s="9" t="s">
        <v>26</v>
      </c>
      <c r="D30" s="10" t="s">
        <v>28</v>
      </c>
      <c r="E30" s="10"/>
      <c r="F30" s="10"/>
      <c r="G30" s="14">
        <f>F21</f>
        <v>19680000</v>
      </c>
    </row>
    <row r="31" spans="2:9">
      <c r="B31" s="15"/>
      <c r="C31" s="16"/>
      <c r="D31" s="17" t="s">
        <v>32</v>
      </c>
      <c r="E31" s="17"/>
      <c r="F31" s="30">
        <f>G29+G30</f>
        <v>73292000</v>
      </c>
      <c r="G31" s="30"/>
      <c r="I31" t="s">
        <v>33</v>
      </c>
    </row>
    <row r="32" spans="2:9">
      <c r="B32" s="10"/>
      <c r="C32" s="9" t="s">
        <v>26</v>
      </c>
      <c r="D32" s="18" t="s">
        <v>34</v>
      </c>
      <c r="E32" s="18"/>
      <c r="F32" s="10"/>
      <c r="G32" s="19">
        <f>6.9%/12</f>
        <v>5.7500000000000008E-3</v>
      </c>
    </row>
    <row r="33" spans="2:7">
      <c r="B33" s="10"/>
      <c r="C33" s="9" t="s">
        <v>26</v>
      </c>
      <c r="D33" s="18" t="s">
        <v>35</v>
      </c>
      <c r="E33" s="18"/>
      <c r="F33" s="10"/>
      <c r="G33" s="20">
        <v>84</v>
      </c>
    </row>
    <row r="34" spans="2:7">
      <c r="B34" s="10"/>
      <c r="C34" s="9" t="s">
        <v>26</v>
      </c>
      <c r="D34" s="18" t="s">
        <v>36</v>
      </c>
      <c r="E34" s="18"/>
      <c r="F34" s="10"/>
      <c r="G34" s="14">
        <f>(G28/G33)+(G32*G28)</f>
        <v>3786028.3809523815</v>
      </c>
    </row>
    <row r="35" spans="2:7">
      <c r="B35" s="21"/>
      <c r="C35" s="21"/>
      <c r="D35" s="21"/>
      <c r="E35" s="21"/>
      <c r="F35" s="21"/>
      <c r="G35" s="21"/>
    </row>
    <row r="36" spans="2:7">
      <c r="B36" s="21"/>
      <c r="C36" s="21"/>
      <c r="D36" s="21"/>
      <c r="E36" s="21"/>
      <c r="F36" s="21"/>
      <c r="G36" s="21"/>
    </row>
    <row r="37" spans="2:7">
      <c r="B37" s="21"/>
      <c r="C37" s="21"/>
      <c r="D37" s="21"/>
      <c r="E37" s="21"/>
      <c r="F37" s="21"/>
      <c r="G37" s="21"/>
    </row>
    <row r="38" spans="2:7">
      <c r="B38" s="21"/>
      <c r="C38" s="21"/>
      <c r="D38" s="21"/>
      <c r="E38" s="21"/>
      <c r="F38" s="21"/>
      <c r="G38" s="21"/>
    </row>
    <row r="39" spans="2:7">
      <c r="B39" s="21"/>
      <c r="C39" s="21"/>
      <c r="D39" s="21"/>
      <c r="E39" s="21"/>
      <c r="F39" s="21"/>
      <c r="G39" s="21"/>
    </row>
    <row r="40" spans="2:7">
      <c r="B40" s="21"/>
      <c r="C40" s="21"/>
      <c r="D40" s="21"/>
      <c r="E40" s="21"/>
      <c r="F40" s="21"/>
      <c r="G40" s="21"/>
    </row>
    <row r="41" spans="2:7">
      <c r="B41" s="21"/>
      <c r="C41" s="21"/>
      <c r="D41" s="21"/>
      <c r="E41" s="21"/>
      <c r="F41" s="21"/>
      <c r="G41" s="21"/>
    </row>
    <row r="42" spans="2:7">
      <c r="B42" s="21"/>
      <c r="C42" s="21"/>
      <c r="D42" s="21"/>
      <c r="E42" s="21"/>
      <c r="F42" s="21"/>
      <c r="G42" s="21"/>
    </row>
    <row r="43" spans="2:7">
      <c r="B43" s="21"/>
      <c r="C43" s="21"/>
      <c r="D43" s="21"/>
      <c r="E43" s="21"/>
      <c r="F43" s="21"/>
      <c r="G43" s="21"/>
    </row>
    <row r="44" spans="2:7">
      <c r="B44" s="21"/>
      <c r="C44" s="21"/>
      <c r="D44" s="21"/>
      <c r="E44" s="21"/>
      <c r="F44" s="21"/>
      <c r="G44" s="21"/>
    </row>
    <row r="45" spans="2:7">
      <c r="B45" s="22"/>
      <c r="C45" s="22"/>
      <c r="D45" s="22"/>
      <c r="E45" s="22"/>
      <c r="F45" s="22"/>
      <c r="G45" s="22"/>
    </row>
  </sheetData>
  <mergeCells count="44">
    <mergeCell ref="B6:G6"/>
    <mergeCell ref="B3:G3"/>
    <mergeCell ref="B4:C4"/>
    <mergeCell ref="D4:G4"/>
    <mergeCell ref="B5:C5"/>
    <mergeCell ref="D5:G5"/>
    <mergeCell ref="B7:E7"/>
    <mergeCell ref="F7:G7"/>
    <mergeCell ref="B8:E8"/>
    <mergeCell ref="F8:G8"/>
    <mergeCell ref="B9:E9"/>
    <mergeCell ref="F9:G9"/>
    <mergeCell ref="B11:E11"/>
    <mergeCell ref="F11:G11"/>
    <mergeCell ref="B12:G12"/>
    <mergeCell ref="F13:G13"/>
    <mergeCell ref="C14:E14"/>
    <mergeCell ref="F14:G14"/>
    <mergeCell ref="C19:E19"/>
    <mergeCell ref="F19:G19"/>
    <mergeCell ref="C20:E20"/>
    <mergeCell ref="F20:G20"/>
    <mergeCell ref="C15:E15"/>
    <mergeCell ref="F15:G15"/>
    <mergeCell ref="C16:E16"/>
    <mergeCell ref="F16:G16"/>
    <mergeCell ref="C17:E17"/>
    <mergeCell ref="F17:G17"/>
    <mergeCell ref="B10:E10"/>
    <mergeCell ref="F31:G31"/>
    <mergeCell ref="F24:G24"/>
    <mergeCell ref="F25:G25"/>
    <mergeCell ref="D26:E26"/>
    <mergeCell ref="F26:G26"/>
    <mergeCell ref="B27:E27"/>
    <mergeCell ref="F27:G27"/>
    <mergeCell ref="C21:E21"/>
    <mergeCell ref="F21:G21"/>
    <mergeCell ref="C22:E22"/>
    <mergeCell ref="F22:G22"/>
    <mergeCell ref="B23:E23"/>
    <mergeCell ref="F23:G23"/>
    <mergeCell ref="C18:E18"/>
    <mergeCell ref="F18:G18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Binh Bui</cp:lastModifiedBy>
  <dcterms:created xsi:type="dcterms:W3CDTF">2025-11-21T02:24:16Z</dcterms:created>
  <dcterms:modified xsi:type="dcterms:W3CDTF">2026-01-21T07:42:57Z</dcterms:modified>
</cp:coreProperties>
</file>